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<sst xmlns="http://schemas.openxmlformats.org/spreadsheetml/2006/main" count="5440" uniqueCount="1598">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</sst>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6" fillId="30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7" fillId="0" borderId="179" applyNumberFormat="0" applyFill="0" applyAlignment="0" applyProtection="0">
      <alignment vertical="center"/>
    </xf>
    <xf numFmtId="0" fontId="38" fillId="0" borderId="179" applyNumberFormat="0" applyFill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34" fillId="0" borderId="180" applyNumberFormat="0" applyFill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39" fillId="33" borderId="181" applyNumberFormat="0" applyAlignment="0" applyProtection="0">
      <alignment vertical="center"/>
    </xf>
    <xf numFmtId="0" fontId="30" fillId="33" borderId="175" applyNumberFormat="0" applyAlignment="0" applyProtection="0">
      <alignment vertical="center"/>
    </xf>
    <xf numFmtId="0" fontId="27" fillId="31" borderId="176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29" fillId="0" borderId="177" applyNumberFormat="0" applyFill="0" applyAlignment="0" applyProtection="0">
      <alignment vertical="center"/>
    </xf>
    <xf numFmtId="0" fontId="41" fillId="45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25" fillId="51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20" activePane="bottomRight" state="frozen"/>
      <selection/>
      <selection pane="topRight"/>
      <selection pane="bottomLeft"/>
      <selection pane="bottomRight" activeCell="BR30" sqref="BR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10</v>
      </c>
      <c r="BO2" s="579"/>
      <c r="BP2" s="579"/>
      <c r="BQ2" s="579"/>
      <c r="BR2" s="579"/>
      <c r="BS2" s="693"/>
      <c r="BT2" s="525" t="s">
        <v>11</v>
      </c>
      <c r="BU2" s="579"/>
      <c r="BV2" s="579"/>
      <c r="BW2" s="579"/>
      <c r="BX2" s="579"/>
      <c r="BY2" s="693"/>
      <c r="BZ2" s="536" t="s">
        <v>12</v>
      </c>
      <c r="CA2" s="723"/>
      <c r="CB2" s="723"/>
      <c r="CC2" s="723"/>
      <c r="CD2" s="723"/>
      <c r="CE2" s="724"/>
    </row>
    <row r="3" s="646" customFormat="1" ht="24" spans="2:83">
      <c r="B3" s="907" t="s">
        <v>13</v>
      </c>
      <c r="C3" s="907" t="s">
        <v>14</v>
      </c>
      <c r="D3" s="907" t="s">
        <v>15</v>
      </c>
      <c r="E3" s="908" t="s">
        <v>16</v>
      </c>
      <c r="F3" s="907" t="s">
        <v>17</v>
      </c>
      <c r="G3" s="907" t="s">
        <v>18</v>
      </c>
      <c r="H3" s="907" t="s">
        <v>19</v>
      </c>
      <c r="I3" s="907" t="s">
        <v>20</v>
      </c>
      <c r="J3" s="907" t="s">
        <v>21</v>
      </c>
      <c r="K3" s="908" t="s">
        <v>22</v>
      </c>
      <c r="L3" s="917" t="s">
        <v>17</v>
      </c>
      <c r="M3" s="647" t="s">
        <v>18</v>
      </c>
      <c r="N3" s="647" t="s">
        <v>19</v>
      </c>
      <c r="O3" s="647" t="s">
        <v>20</v>
      </c>
      <c r="P3" s="647" t="s">
        <v>21</v>
      </c>
      <c r="Q3" s="936" t="s">
        <v>22</v>
      </c>
      <c r="R3" s="937" t="s">
        <v>17</v>
      </c>
      <c r="S3" s="938" t="s">
        <v>18</v>
      </c>
      <c r="T3" s="938" t="s">
        <v>19</v>
      </c>
      <c r="U3" s="938" t="s">
        <v>20</v>
      </c>
      <c r="V3" s="938" t="s">
        <v>21</v>
      </c>
      <c r="W3" s="936" t="s">
        <v>22</v>
      </c>
      <c r="X3" s="937" t="s">
        <v>17</v>
      </c>
      <c r="Y3" s="938" t="s">
        <v>18</v>
      </c>
      <c r="Z3" s="938" t="s">
        <v>19</v>
      </c>
      <c r="AA3" s="938" t="s">
        <v>20</v>
      </c>
      <c r="AB3" s="938" t="s">
        <v>21</v>
      </c>
      <c r="AC3" s="936" t="s">
        <v>22</v>
      </c>
      <c r="AD3" s="917" t="s">
        <v>17</v>
      </c>
      <c r="AE3" s="647" t="s">
        <v>18</v>
      </c>
      <c r="AF3" s="647" t="s">
        <v>19</v>
      </c>
      <c r="AG3" s="647" t="s">
        <v>20</v>
      </c>
      <c r="AH3" s="647" t="s">
        <v>21</v>
      </c>
      <c r="AI3" s="936" t="s">
        <v>22</v>
      </c>
      <c r="AJ3" s="917" t="s">
        <v>17</v>
      </c>
      <c r="AK3" s="647" t="s">
        <v>18</v>
      </c>
      <c r="AL3" s="647" t="s">
        <v>19</v>
      </c>
      <c r="AM3" s="647" t="s">
        <v>20</v>
      </c>
      <c r="AN3" s="647" t="s">
        <v>21</v>
      </c>
      <c r="AO3" s="936" t="s">
        <v>22</v>
      </c>
      <c r="AP3" s="937" t="s">
        <v>17</v>
      </c>
      <c r="AQ3" s="938" t="s">
        <v>18</v>
      </c>
      <c r="AR3" s="938" t="s">
        <v>19</v>
      </c>
      <c r="AS3" s="938" t="s">
        <v>20</v>
      </c>
      <c r="AT3" s="938" t="s">
        <v>21</v>
      </c>
      <c r="AU3" s="936" t="s">
        <v>22</v>
      </c>
      <c r="AV3" s="937" t="s">
        <v>17</v>
      </c>
      <c r="AW3" s="938" t="s">
        <v>18</v>
      </c>
      <c r="AX3" s="938" t="s">
        <v>19</v>
      </c>
      <c r="AY3" s="938" t="s">
        <v>20</v>
      </c>
      <c r="AZ3" s="938" t="s">
        <v>21</v>
      </c>
      <c r="BA3" s="936" t="s">
        <v>22</v>
      </c>
      <c r="BB3" s="937" t="s">
        <v>17</v>
      </c>
      <c r="BC3" s="938" t="s">
        <v>18</v>
      </c>
      <c r="BD3" s="938" t="s">
        <v>19</v>
      </c>
      <c r="BE3" s="938" t="s">
        <v>20</v>
      </c>
      <c r="BF3" s="938" t="s">
        <v>21</v>
      </c>
      <c r="BG3" s="936" t="s">
        <v>22</v>
      </c>
      <c r="BH3" s="917" t="s">
        <v>17</v>
      </c>
      <c r="BI3" s="647" t="s">
        <v>18</v>
      </c>
      <c r="BJ3" s="647" t="s">
        <v>19</v>
      </c>
      <c r="BK3" s="647" t="s">
        <v>20</v>
      </c>
      <c r="BL3" s="647" t="s">
        <v>21</v>
      </c>
      <c r="BM3" s="936" t="s">
        <v>22</v>
      </c>
      <c r="BN3" s="917" t="s">
        <v>17</v>
      </c>
      <c r="BO3" s="647" t="s">
        <v>18</v>
      </c>
      <c r="BP3" s="647" t="s">
        <v>19</v>
      </c>
      <c r="BQ3" s="647" t="s">
        <v>20</v>
      </c>
      <c r="BR3" s="647" t="s">
        <v>21</v>
      </c>
      <c r="BS3" s="936" t="s">
        <v>22</v>
      </c>
      <c r="BT3" s="917" t="s">
        <v>17</v>
      </c>
      <c r="BU3" s="647" t="s">
        <v>18</v>
      </c>
      <c r="BV3" s="647" t="s">
        <v>19</v>
      </c>
      <c r="BW3" s="647" t="s">
        <v>20</v>
      </c>
      <c r="BX3" s="647" t="s">
        <v>21</v>
      </c>
      <c r="BY3" s="936" t="s">
        <v>22</v>
      </c>
      <c r="BZ3" s="937" t="s">
        <v>17</v>
      </c>
      <c r="CA3" s="938" t="s">
        <v>18</v>
      </c>
      <c r="CB3" s="938" t="s">
        <v>19</v>
      </c>
      <c r="CC3" s="938" t="s">
        <v>20</v>
      </c>
      <c r="CD3" s="938" t="s">
        <v>21</v>
      </c>
      <c r="CE3" s="936" t="s">
        <v>22</v>
      </c>
    </row>
    <row r="4" ht="30" customHeight="1" spans="2:88">
      <c r="B4" s="580" t="s">
        <v>23</v>
      </c>
      <c r="C4" s="580"/>
      <c r="D4" s="909" t="s">
        <v>24</v>
      </c>
      <c r="E4" s="910" t="s">
        <v>25</v>
      </c>
      <c r="F4" s="911" t="s">
        <v>26</v>
      </c>
      <c r="G4" s="911" t="s">
        <v>27</v>
      </c>
      <c r="H4" s="911" t="s">
        <v>28</v>
      </c>
      <c r="I4" s="911" t="s">
        <v>29</v>
      </c>
      <c r="J4" s="911" t="s">
        <v>30</v>
      </c>
      <c r="K4" s="918"/>
      <c r="L4" s="677"/>
      <c r="M4" s="678"/>
      <c r="N4" s="678"/>
      <c r="O4" s="678"/>
      <c r="P4" s="678"/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/>
      <c r="AH4" s="678">
        <v>1</v>
      </c>
      <c r="AI4" s="939"/>
      <c r="AJ4" s="677"/>
      <c r="AK4" s="678"/>
      <c r="AL4" s="678"/>
      <c r="AM4" s="678">
        <v>3</v>
      </c>
      <c r="AN4" s="678">
        <v>1</v>
      </c>
      <c r="AO4" s="939"/>
      <c r="AP4" s="981"/>
      <c r="AQ4" s="982"/>
      <c r="AR4" s="982"/>
      <c r="AS4" s="982">
        <v>3</v>
      </c>
      <c r="AT4" s="982">
        <v>1</v>
      </c>
      <c r="AU4" s="942"/>
      <c r="AV4" s="981"/>
      <c r="AW4" s="982"/>
      <c r="AX4" s="982"/>
      <c r="AY4" s="982">
        <v>4</v>
      </c>
      <c r="AZ4" s="982">
        <v>2</v>
      </c>
      <c r="BA4" s="942"/>
      <c r="BB4" s="981"/>
      <c r="BC4" s="982"/>
      <c r="BD4" s="982"/>
      <c r="BE4" s="982">
        <v>0.38</v>
      </c>
      <c r="BF4" s="982">
        <v>0.29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0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0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31</v>
      </c>
      <c r="E5" s="825" t="s">
        <v>32</v>
      </c>
      <c r="F5" s="912" t="s">
        <v>33</v>
      </c>
      <c r="G5" s="912" t="s">
        <v>34</v>
      </c>
      <c r="H5" s="912" t="s">
        <v>35</v>
      </c>
      <c r="I5" s="912" t="s">
        <v>36</v>
      </c>
      <c r="J5" s="912" t="s">
        <v>37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2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2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38</v>
      </c>
      <c r="E6" s="910" t="s">
        <v>39</v>
      </c>
      <c r="F6" s="913" t="s">
        <v>40</v>
      </c>
      <c r="G6" s="913" t="s">
        <v>41</v>
      </c>
      <c r="H6" s="913" t="s">
        <v>42</v>
      </c>
      <c r="I6" s="921" t="s">
        <v>43</v>
      </c>
      <c r="J6" s="921" t="s">
        <v>44</v>
      </c>
      <c r="K6" s="922"/>
      <c r="L6" s="551"/>
      <c r="M6" s="923"/>
      <c r="N6" s="923">
        <v>2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>
        <v>1</v>
      </c>
      <c r="AG6" s="923"/>
      <c r="AH6" s="923"/>
      <c r="AI6" s="948"/>
      <c r="AJ6" s="551"/>
      <c r="AK6" s="923"/>
      <c r="AL6" s="923">
        <v>3</v>
      </c>
      <c r="AM6" s="923"/>
      <c r="AN6" s="923"/>
      <c r="AO6" s="948"/>
      <c r="AP6" s="553"/>
      <c r="AQ6" s="752"/>
      <c r="AR6" s="752">
        <v>3</v>
      </c>
      <c r="AS6" s="752"/>
      <c r="AT6" s="752"/>
      <c r="AU6" s="951"/>
      <c r="AV6" s="553"/>
      <c r="AW6" s="752"/>
      <c r="AX6" s="752">
        <v>3</v>
      </c>
      <c r="AY6" s="752"/>
      <c r="AZ6" s="752"/>
      <c r="BA6" s="951"/>
      <c r="BB6" s="553"/>
      <c r="BC6" s="752"/>
      <c r="BD6" s="752">
        <v>0.86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2</v>
      </c>
      <c r="BK6" s="998">
        <f t="shared" si="3"/>
        <v>0</v>
      </c>
      <c r="BL6" s="998">
        <f t="shared" si="4"/>
        <v>3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2</v>
      </c>
      <c r="BW6" s="1014">
        <f t="shared" si="5"/>
        <v>0</v>
      </c>
      <c r="BX6" s="1014">
        <f t="shared" si="5"/>
        <v>3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16.2790697674419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45</v>
      </c>
      <c r="C7" s="580"/>
      <c r="D7" s="593" t="s">
        <v>46</v>
      </c>
      <c r="E7" s="825" t="s">
        <v>47</v>
      </c>
      <c r="F7" s="914" t="s">
        <v>48</v>
      </c>
      <c r="G7" s="914" t="s">
        <v>49</v>
      </c>
      <c r="H7" s="914" t="s">
        <v>50</v>
      </c>
      <c r="I7" s="914" t="s">
        <v>51</v>
      </c>
      <c r="J7" s="911" t="s">
        <v>52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2</v>
      </c>
      <c r="BJ7" s="773">
        <f t="shared" si="2"/>
        <v>2</v>
      </c>
      <c r="BK7" s="773">
        <f t="shared" si="3"/>
        <v>2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2</v>
      </c>
      <c r="BV7" s="788">
        <f t="shared" si="5"/>
        <v>2</v>
      </c>
      <c r="BW7" s="788">
        <f t="shared" si="5"/>
        <v>2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53</v>
      </c>
      <c r="E8" s="825" t="s">
        <v>54</v>
      </c>
      <c r="F8" s="915" t="s">
        <v>55</v>
      </c>
      <c r="G8" s="915" t="s">
        <v>56</v>
      </c>
      <c r="H8" s="915" t="s">
        <v>57</v>
      </c>
      <c r="I8" s="912" t="s">
        <v>58</v>
      </c>
      <c r="J8" s="912" t="s">
        <v>59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/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0.12</v>
      </c>
      <c r="BF8" s="747"/>
      <c r="BG8" s="947"/>
      <c r="BH8" s="560">
        <f t="shared" si="0"/>
        <v>4</v>
      </c>
      <c r="BI8" s="996">
        <f t="shared" si="1"/>
        <v>4</v>
      </c>
      <c r="BJ8" s="996">
        <f t="shared" si="2"/>
        <v>3</v>
      </c>
      <c r="BK8" s="996">
        <f t="shared" si="3"/>
        <v>2</v>
      </c>
      <c r="BL8" s="996">
        <f t="shared" si="4"/>
        <v>2</v>
      </c>
      <c r="BM8" s="947"/>
      <c r="BN8" s="541"/>
      <c r="BO8" s="511"/>
      <c r="BP8" s="511"/>
      <c r="BQ8" s="511"/>
      <c r="BR8" s="511"/>
      <c r="BS8" s="947"/>
      <c r="BT8" s="561">
        <f t="shared" si="7"/>
        <v>4</v>
      </c>
      <c r="BU8" s="1010">
        <f t="shared" si="5"/>
        <v>4</v>
      </c>
      <c r="BV8" s="1010">
        <f t="shared" si="5"/>
        <v>3</v>
      </c>
      <c r="BW8" s="1010">
        <f t="shared" si="5"/>
        <v>2</v>
      </c>
      <c r="BX8" s="1010">
        <f t="shared" si="5"/>
        <v>2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116.666666666667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60</v>
      </c>
      <c r="E9" s="825" t="s">
        <v>61</v>
      </c>
      <c r="F9" s="915" t="s">
        <v>62</v>
      </c>
      <c r="G9" s="915" t="s">
        <v>63</v>
      </c>
      <c r="H9" s="915" t="s">
        <v>64</v>
      </c>
      <c r="I9" s="912" t="s">
        <v>65</v>
      </c>
      <c r="J9" s="912" t="s">
        <v>66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2</v>
      </c>
      <c r="BJ9" s="996">
        <f t="shared" si="2"/>
        <v>2</v>
      </c>
      <c r="BK9" s="996">
        <f t="shared" si="3"/>
        <v>2</v>
      </c>
      <c r="BL9" s="996">
        <f t="shared" si="4"/>
        <v>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2</v>
      </c>
      <c r="BV9" s="1010">
        <f t="shared" si="5"/>
        <v>2</v>
      </c>
      <c r="BW9" s="1010">
        <f t="shared" si="5"/>
        <v>2</v>
      </c>
      <c r="BX9" s="1010">
        <f t="shared" si="5"/>
        <v>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67</v>
      </c>
      <c r="E10" s="910" t="s">
        <v>68</v>
      </c>
      <c r="F10" s="913" t="s">
        <v>69</v>
      </c>
      <c r="G10" s="913" t="s">
        <v>70</v>
      </c>
      <c r="H10" s="913" t="s">
        <v>71</v>
      </c>
      <c r="I10" s="921" t="s">
        <v>72</v>
      </c>
      <c r="J10" s="921" t="s">
        <v>73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3</v>
      </c>
      <c r="BI10" s="998">
        <f t="shared" si="1"/>
        <v>3</v>
      </c>
      <c r="BJ10" s="998">
        <f t="shared" si="2"/>
        <v>3</v>
      </c>
      <c r="BK10" s="998">
        <f t="shared" si="3"/>
        <v>3</v>
      </c>
      <c r="BL10" s="998">
        <f t="shared" si="4"/>
        <v>3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3</v>
      </c>
      <c r="BU10" s="1014">
        <f t="shared" si="5"/>
        <v>3</v>
      </c>
      <c r="BV10" s="1014">
        <f t="shared" si="5"/>
        <v>3</v>
      </c>
      <c r="BW10" s="1014">
        <f t="shared" si="5"/>
        <v>3</v>
      </c>
      <c r="BX10" s="1014">
        <f t="shared" si="5"/>
        <v>3</v>
      </c>
      <c r="BY10" s="951"/>
      <c r="BZ10" s="810">
        <f t="shared" si="8"/>
        <v>175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74</v>
      </c>
      <c r="C11" s="580"/>
      <c r="D11" s="593" t="s">
        <v>24</v>
      </c>
      <c r="E11" s="825" t="s">
        <v>25</v>
      </c>
      <c r="F11" s="914" t="s">
        <v>75</v>
      </c>
      <c r="G11" s="914" t="s">
        <v>76</v>
      </c>
      <c r="H11" s="914" t="s">
        <v>77</v>
      </c>
      <c r="I11" s="911" t="s">
        <v>78</v>
      </c>
      <c r="J11" s="911" t="s">
        <v>79</v>
      </c>
      <c r="K11" s="927" t="s">
        <v>80</v>
      </c>
      <c r="L11" s="677">
        <v>1</v>
      </c>
      <c r="M11" s="678"/>
      <c r="N11" s="678">
        <v>4</v>
      </c>
      <c r="O11" s="678">
        <v>3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2</v>
      </c>
      <c r="AE11" s="678">
        <v>4</v>
      </c>
      <c r="AF11" s="678"/>
      <c r="AG11" s="678">
        <v>1</v>
      </c>
      <c r="AH11" s="678"/>
      <c r="AI11" s="953"/>
      <c r="AJ11" s="677">
        <v>5</v>
      </c>
      <c r="AK11" s="678">
        <v>12</v>
      </c>
      <c r="AL11" s="678">
        <v>4</v>
      </c>
      <c r="AM11" s="678">
        <v>7</v>
      </c>
      <c r="AN11" s="678"/>
      <c r="AO11" s="953">
        <v>3</v>
      </c>
      <c r="AP11" s="981">
        <v>8</v>
      </c>
      <c r="AQ11" s="982">
        <v>14</v>
      </c>
      <c r="AR11" s="982">
        <v>6</v>
      </c>
      <c r="AS11" s="982">
        <v>8</v>
      </c>
      <c r="AT11" s="982">
        <v>1</v>
      </c>
      <c r="AU11" s="985">
        <v>4</v>
      </c>
      <c r="AV11" s="981">
        <v>8</v>
      </c>
      <c r="AW11" s="982">
        <v>14</v>
      </c>
      <c r="AX11" s="982">
        <v>7</v>
      </c>
      <c r="AY11" s="982">
        <v>8</v>
      </c>
      <c r="AZ11" s="982">
        <v>2</v>
      </c>
      <c r="BA11" s="985">
        <v>4</v>
      </c>
      <c r="BB11" s="981">
        <v>1.05</v>
      </c>
      <c r="BC11" s="982">
        <v>2.15</v>
      </c>
      <c r="BD11" s="982">
        <v>0.6</v>
      </c>
      <c r="BE11" s="982">
        <v>1.04</v>
      </c>
      <c r="BF11" s="982">
        <v>0.07</v>
      </c>
      <c r="BG11" s="985">
        <v>0.41</v>
      </c>
      <c r="BH11" s="999">
        <f t="shared" si="0"/>
        <v>1</v>
      </c>
      <c r="BI11" s="773">
        <f t="shared" si="1"/>
        <v>0</v>
      </c>
      <c r="BJ11" s="773">
        <f t="shared" si="2"/>
        <v>4</v>
      </c>
      <c r="BK11" s="773">
        <f t="shared" si="3"/>
        <v>3</v>
      </c>
      <c r="BL11" s="773">
        <f t="shared" si="4"/>
        <v>1</v>
      </c>
      <c r="BM11" s="1004">
        <f>IF($A$1="补货",Q11+W11+AC11,Q11)</f>
        <v>4</v>
      </c>
      <c r="BN11" s="965"/>
      <c r="BO11" s="966"/>
      <c r="BP11" s="966"/>
      <c r="BQ11" s="966">
        <v>3</v>
      </c>
      <c r="BR11" s="966"/>
      <c r="BS11" s="954"/>
      <c r="BT11" s="772">
        <f t="shared" si="7"/>
        <v>1</v>
      </c>
      <c r="BU11" s="788">
        <f t="shared" si="5"/>
        <v>0</v>
      </c>
      <c r="BV11" s="788">
        <f t="shared" si="5"/>
        <v>4</v>
      </c>
      <c r="BW11" s="788">
        <f t="shared" si="5"/>
        <v>6</v>
      </c>
      <c r="BX11" s="788">
        <f t="shared" si="5"/>
        <v>1</v>
      </c>
      <c r="BY11" s="1015">
        <f t="shared" si="5"/>
        <v>4</v>
      </c>
      <c r="BZ11" s="1008">
        <f t="shared" si="8"/>
        <v>6.66666666666667</v>
      </c>
      <c r="CA11" s="1009">
        <f t="shared" si="6"/>
        <v>0</v>
      </c>
      <c r="CB11" s="1009">
        <f t="shared" si="6"/>
        <v>46.6666666666667</v>
      </c>
      <c r="CC11" s="1009">
        <f t="shared" si="6"/>
        <v>40.3846153846154</v>
      </c>
      <c r="CD11" s="1009">
        <f t="shared" si="6"/>
        <v>100</v>
      </c>
      <c r="CE11" s="1028">
        <f t="shared" si="6"/>
        <v>68.2926829268293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38</v>
      </c>
      <c r="E12" s="825" t="s">
        <v>39</v>
      </c>
      <c r="F12" s="913" t="s">
        <v>81</v>
      </c>
      <c r="G12" s="913" t="s">
        <v>82</v>
      </c>
      <c r="H12" s="913" t="s">
        <v>83</v>
      </c>
      <c r="I12" s="921" t="s">
        <v>84</v>
      </c>
      <c r="J12" s="921" t="s">
        <v>85</v>
      </c>
      <c r="K12" s="928" t="s">
        <v>86</v>
      </c>
      <c r="L12" s="551">
        <v>4</v>
      </c>
      <c r="M12" s="923">
        <v>2</v>
      </c>
      <c r="N12" s="923">
        <v>8</v>
      </c>
      <c r="O12" s="923">
        <v>3</v>
      </c>
      <c r="P12" s="923">
        <v>4</v>
      </c>
      <c r="Q12" s="955">
        <v>3</v>
      </c>
      <c r="R12" s="956">
        <v>11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/>
      <c r="AE12" s="923">
        <v>1</v>
      </c>
      <c r="AF12" s="923">
        <v>2</v>
      </c>
      <c r="AG12" s="923">
        <v>2</v>
      </c>
      <c r="AH12" s="923"/>
      <c r="AI12" s="955">
        <v>1</v>
      </c>
      <c r="AJ12" s="551">
        <v>7</v>
      </c>
      <c r="AK12" s="923">
        <v>15</v>
      </c>
      <c r="AL12" s="923">
        <v>9</v>
      </c>
      <c r="AM12" s="923">
        <v>5</v>
      </c>
      <c r="AN12" s="923">
        <v>2</v>
      </c>
      <c r="AO12" s="955">
        <v>1</v>
      </c>
      <c r="AP12" s="986">
        <v>7</v>
      </c>
      <c r="AQ12" s="987">
        <v>18</v>
      </c>
      <c r="AR12" s="987">
        <v>11</v>
      </c>
      <c r="AS12" s="987">
        <v>5</v>
      </c>
      <c r="AT12" s="987">
        <v>4</v>
      </c>
      <c r="AU12" s="988">
        <v>1</v>
      </c>
      <c r="AV12" s="986">
        <v>7</v>
      </c>
      <c r="AW12" s="987">
        <v>18</v>
      </c>
      <c r="AX12" s="987">
        <v>11</v>
      </c>
      <c r="AY12" s="987">
        <v>6</v>
      </c>
      <c r="AZ12" s="987">
        <v>4</v>
      </c>
      <c r="BA12" s="988">
        <v>1</v>
      </c>
      <c r="BB12" s="986">
        <v>0.84</v>
      </c>
      <c r="BC12" s="987">
        <v>2.11</v>
      </c>
      <c r="BD12" s="987">
        <v>1.49</v>
      </c>
      <c r="BE12" s="987">
        <v>0.92</v>
      </c>
      <c r="BF12" s="987">
        <v>0.34</v>
      </c>
      <c r="BG12" s="988">
        <v>0.27</v>
      </c>
      <c r="BH12" s="776">
        <f t="shared" si="0"/>
        <v>4</v>
      </c>
      <c r="BI12" s="777">
        <f t="shared" si="1"/>
        <v>2</v>
      </c>
      <c r="BJ12" s="777">
        <f t="shared" si="2"/>
        <v>8</v>
      </c>
      <c r="BK12" s="777">
        <f t="shared" si="3"/>
        <v>3</v>
      </c>
      <c r="BL12" s="777">
        <f t="shared" si="4"/>
        <v>4</v>
      </c>
      <c r="BM12" s="1005">
        <f>IF($A$1="补货",Q12+W12+AC12,Q12)</f>
        <v>3</v>
      </c>
      <c r="BN12" s="971"/>
      <c r="BO12" s="972"/>
      <c r="BP12" s="972"/>
      <c r="BQ12" s="972"/>
      <c r="BR12" s="972"/>
      <c r="BS12" s="958"/>
      <c r="BT12" s="791">
        <f t="shared" si="7"/>
        <v>4</v>
      </c>
      <c r="BU12" s="792">
        <f t="shared" si="5"/>
        <v>2</v>
      </c>
      <c r="BV12" s="792">
        <f t="shared" si="5"/>
        <v>8</v>
      </c>
      <c r="BW12" s="792">
        <f t="shared" si="5"/>
        <v>3</v>
      </c>
      <c r="BX12" s="792">
        <f t="shared" si="5"/>
        <v>4</v>
      </c>
      <c r="BY12" s="1016">
        <f t="shared" si="5"/>
        <v>3</v>
      </c>
      <c r="BZ12" s="1017">
        <f t="shared" si="8"/>
        <v>33.3333333333333</v>
      </c>
      <c r="CA12" s="1018">
        <f t="shared" si="6"/>
        <v>6.63507109004739</v>
      </c>
      <c r="CB12" s="1018">
        <f t="shared" si="6"/>
        <v>37.5838926174497</v>
      </c>
      <c r="CC12" s="1018">
        <f t="shared" si="6"/>
        <v>22.8260869565217</v>
      </c>
      <c r="CD12" s="1018">
        <f t="shared" si="6"/>
        <v>82.3529411764706</v>
      </c>
      <c r="CE12" s="1029">
        <f t="shared" si="6"/>
        <v>77.7777777777778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87</v>
      </c>
      <c r="C13" s="580"/>
      <c r="D13" s="593" t="s">
        <v>24</v>
      </c>
      <c r="E13" s="825" t="s">
        <v>25</v>
      </c>
      <c r="F13" s="914" t="s">
        <v>88</v>
      </c>
      <c r="G13" s="914" t="s">
        <v>89</v>
      </c>
      <c r="H13" s="914" t="s">
        <v>90</v>
      </c>
      <c r="I13" s="914" t="s">
        <v>91</v>
      </c>
      <c r="J13" s="914" t="s">
        <v>92</v>
      </c>
      <c r="K13" s="924"/>
      <c r="L13" s="677">
        <v>2</v>
      </c>
      <c r="M13" s="678">
        <v>9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6</v>
      </c>
      <c r="AE13" s="678">
        <v>2</v>
      </c>
      <c r="AF13" s="678"/>
      <c r="AG13" s="678"/>
      <c r="AH13" s="678"/>
      <c r="AI13" s="939"/>
      <c r="AJ13" s="677">
        <v>14</v>
      </c>
      <c r="AK13" s="678">
        <v>15</v>
      </c>
      <c r="AL13" s="678">
        <v>3</v>
      </c>
      <c r="AM13" s="978">
        <v>1</v>
      </c>
      <c r="AN13" s="978"/>
      <c r="AO13" s="939"/>
      <c r="AP13" s="981">
        <v>21</v>
      </c>
      <c r="AQ13" s="982">
        <v>19</v>
      </c>
      <c r="AR13" s="982">
        <v>5</v>
      </c>
      <c r="AS13" s="989">
        <v>2</v>
      </c>
      <c r="AT13" s="989">
        <v>1</v>
      </c>
      <c r="AU13" s="942"/>
      <c r="AV13" s="981">
        <v>22</v>
      </c>
      <c r="AW13" s="982">
        <v>21</v>
      </c>
      <c r="AX13" s="982">
        <v>6</v>
      </c>
      <c r="AY13" s="989">
        <v>2</v>
      </c>
      <c r="AZ13" s="989">
        <v>1</v>
      </c>
      <c r="BA13" s="942"/>
      <c r="BB13" s="981">
        <v>3.66</v>
      </c>
      <c r="BC13" s="982">
        <v>2.34</v>
      </c>
      <c r="BD13" s="982">
        <v>0.48</v>
      </c>
      <c r="BE13" s="982">
        <v>0.17</v>
      </c>
      <c r="BF13" s="982">
        <v>0.05</v>
      </c>
      <c r="BG13" s="942"/>
      <c r="BH13" s="999">
        <f t="shared" si="0"/>
        <v>2</v>
      </c>
      <c r="BI13" s="773">
        <f t="shared" si="1"/>
        <v>9</v>
      </c>
      <c r="BJ13" s="773">
        <f t="shared" si="2"/>
        <v>6</v>
      </c>
      <c r="BK13" s="773">
        <f t="shared" si="3"/>
        <v>6</v>
      </c>
      <c r="BL13" s="773">
        <f t="shared" si="4"/>
        <v>3</v>
      </c>
      <c r="BM13" s="942"/>
      <c r="BN13" s="965">
        <v>15</v>
      </c>
      <c r="BO13" s="966"/>
      <c r="BP13" s="966"/>
      <c r="BQ13" s="966"/>
      <c r="BR13" s="966"/>
      <c r="BS13" s="942"/>
      <c r="BT13" s="772">
        <f t="shared" si="7"/>
        <v>17</v>
      </c>
      <c r="BU13" s="788">
        <f t="shared" si="5"/>
        <v>9</v>
      </c>
      <c r="BV13" s="788">
        <f t="shared" si="5"/>
        <v>6</v>
      </c>
      <c r="BW13" s="788">
        <f t="shared" ref="BW13:BW15" si="9">BK13+BQ13</f>
        <v>6</v>
      </c>
      <c r="BX13" s="788">
        <f t="shared" ref="BX13:BX15" si="10">BL13+BR13</f>
        <v>3</v>
      </c>
      <c r="BY13" s="942"/>
      <c r="BZ13" s="1008">
        <f t="shared" si="8"/>
        <v>32.5136612021858</v>
      </c>
      <c r="CA13" s="1009">
        <f t="shared" si="6"/>
        <v>26.9230769230769</v>
      </c>
      <c r="CB13" s="1009">
        <f t="shared" si="6"/>
        <v>87.5</v>
      </c>
      <c r="CC13" s="1009">
        <f t="shared" ref="CC13:CC15" si="11">IF(BE13&lt;&gt;0,BW13/BE13*7,"-")</f>
        <v>247.058823529412</v>
      </c>
      <c r="CD13" s="1009">
        <f t="shared" ref="CD13:CD15" si="12">IF(BF13&lt;&gt;0,BX13/BF13*7,"-")</f>
        <v>420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31</v>
      </c>
      <c r="E14" s="825" t="s">
        <v>32</v>
      </c>
      <c r="F14" s="915" t="s">
        <v>93</v>
      </c>
      <c r="G14" s="915" t="s">
        <v>94</v>
      </c>
      <c r="H14" s="915" t="s">
        <v>95</v>
      </c>
      <c r="I14" s="915" t="s">
        <v>96</v>
      </c>
      <c r="J14" s="915" t="s">
        <v>97</v>
      </c>
      <c r="K14" s="925"/>
      <c r="L14" s="540">
        <v>11</v>
      </c>
      <c r="M14" s="920">
        <v>6</v>
      </c>
      <c r="N14" s="920">
        <v>5</v>
      </c>
      <c r="O14" s="920">
        <v>3</v>
      </c>
      <c r="P14" s="920">
        <v>3</v>
      </c>
      <c r="Q14" s="943"/>
      <c r="R14" s="952">
        <v>38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5</v>
      </c>
      <c r="AE14" s="920">
        <v>3</v>
      </c>
      <c r="AF14" s="920"/>
      <c r="AG14" s="920">
        <v>1</v>
      </c>
      <c r="AH14" s="920"/>
      <c r="AI14" s="943"/>
      <c r="AJ14" s="540">
        <v>18</v>
      </c>
      <c r="AK14" s="920">
        <v>13</v>
      </c>
      <c r="AL14" s="920">
        <v>2</v>
      </c>
      <c r="AM14" s="979">
        <v>3</v>
      </c>
      <c r="AN14" s="979">
        <v>1</v>
      </c>
      <c r="AO14" s="943"/>
      <c r="AP14" s="542">
        <v>25</v>
      </c>
      <c r="AQ14" s="747">
        <v>20</v>
      </c>
      <c r="AR14" s="747">
        <v>2</v>
      </c>
      <c r="AS14" s="990">
        <v>3</v>
      </c>
      <c r="AT14" s="990">
        <v>1</v>
      </c>
      <c r="AU14" s="947"/>
      <c r="AV14" s="542">
        <v>27</v>
      </c>
      <c r="AW14" s="747">
        <v>21</v>
      </c>
      <c r="AX14" s="747">
        <v>2</v>
      </c>
      <c r="AY14" s="990">
        <v>3</v>
      </c>
      <c r="AZ14" s="990">
        <v>1</v>
      </c>
      <c r="BA14" s="947"/>
      <c r="BB14" s="542">
        <v>4.01</v>
      </c>
      <c r="BC14" s="747">
        <v>2.74</v>
      </c>
      <c r="BD14" s="747">
        <v>0.24</v>
      </c>
      <c r="BE14" s="747">
        <v>0.51</v>
      </c>
      <c r="BF14" s="747">
        <v>0.12</v>
      </c>
      <c r="BG14" s="947"/>
      <c r="BH14" s="560">
        <f t="shared" si="0"/>
        <v>11</v>
      </c>
      <c r="BI14" s="996">
        <f t="shared" si="1"/>
        <v>6</v>
      </c>
      <c r="BJ14" s="996">
        <f t="shared" si="2"/>
        <v>5</v>
      </c>
      <c r="BK14" s="996">
        <f t="shared" si="3"/>
        <v>3</v>
      </c>
      <c r="BL14" s="996">
        <f t="shared" si="4"/>
        <v>3</v>
      </c>
      <c r="BM14" s="947"/>
      <c r="BN14" s="541">
        <v>8</v>
      </c>
      <c r="BO14" s="511">
        <v>5</v>
      </c>
      <c r="BP14" s="511"/>
      <c r="BQ14" s="511"/>
      <c r="BR14" s="511"/>
      <c r="BS14" s="947"/>
      <c r="BT14" s="561">
        <f t="shared" si="7"/>
        <v>19</v>
      </c>
      <c r="BU14" s="1010">
        <f t="shared" si="5"/>
        <v>11</v>
      </c>
      <c r="BV14" s="1010">
        <f t="shared" si="5"/>
        <v>5</v>
      </c>
      <c r="BW14" s="1010">
        <f t="shared" si="9"/>
        <v>3</v>
      </c>
      <c r="BX14" s="1010">
        <f t="shared" si="10"/>
        <v>3</v>
      </c>
      <c r="BY14" s="947"/>
      <c r="BZ14" s="806">
        <f t="shared" si="8"/>
        <v>33.1670822942643</v>
      </c>
      <c r="CA14" s="807">
        <f t="shared" si="6"/>
        <v>28.1021897810219</v>
      </c>
      <c r="CB14" s="807">
        <f t="shared" si="6"/>
        <v>145.833333333333</v>
      </c>
      <c r="CC14" s="807">
        <f t="shared" si="11"/>
        <v>41.1764705882353</v>
      </c>
      <c r="CD14" s="807">
        <f t="shared" si="12"/>
        <v>175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38</v>
      </c>
      <c r="E15" s="825" t="s">
        <v>39</v>
      </c>
      <c r="F15" s="913" t="s">
        <v>98</v>
      </c>
      <c r="G15" s="913" t="s">
        <v>99</v>
      </c>
      <c r="H15" s="913" t="s">
        <v>100</v>
      </c>
      <c r="I15" s="913" t="s">
        <v>101</v>
      </c>
      <c r="J15" s="913" t="s">
        <v>102</v>
      </c>
      <c r="K15" s="926"/>
      <c r="L15" s="551">
        <v>13</v>
      </c>
      <c r="M15" s="923">
        <v>5</v>
      </c>
      <c r="N15" s="923">
        <v>6</v>
      </c>
      <c r="O15" s="923">
        <v>4</v>
      </c>
      <c r="P15" s="923">
        <v>2</v>
      </c>
      <c r="Q15" s="948"/>
      <c r="R15" s="949">
        <v>11</v>
      </c>
      <c r="S15" s="950">
        <v>11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12</v>
      </c>
      <c r="AE15" s="923">
        <v>10</v>
      </c>
      <c r="AF15" s="923">
        <v>3</v>
      </c>
      <c r="AG15" s="923"/>
      <c r="AH15" s="923"/>
      <c r="AI15" s="948"/>
      <c r="AJ15" s="551">
        <v>42</v>
      </c>
      <c r="AK15" s="923">
        <v>42</v>
      </c>
      <c r="AL15" s="923">
        <v>16</v>
      </c>
      <c r="AM15" s="980">
        <v>3</v>
      </c>
      <c r="AN15" s="980">
        <v>1</v>
      </c>
      <c r="AO15" s="948"/>
      <c r="AP15" s="553">
        <v>55</v>
      </c>
      <c r="AQ15" s="752">
        <v>57</v>
      </c>
      <c r="AR15" s="752">
        <v>19</v>
      </c>
      <c r="AS15" s="991">
        <v>3</v>
      </c>
      <c r="AT15" s="991">
        <v>1</v>
      </c>
      <c r="AU15" s="951"/>
      <c r="AV15" s="553">
        <v>57</v>
      </c>
      <c r="AW15" s="752">
        <v>60</v>
      </c>
      <c r="AX15" s="752">
        <v>20</v>
      </c>
      <c r="AY15" s="991">
        <v>5</v>
      </c>
      <c r="AZ15" s="991">
        <v>1</v>
      </c>
      <c r="BA15" s="951"/>
      <c r="BB15" s="553">
        <v>8.6</v>
      </c>
      <c r="BC15" s="752">
        <v>7.72</v>
      </c>
      <c r="BD15" s="752">
        <v>2.55</v>
      </c>
      <c r="BE15" s="752">
        <v>0.39</v>
      </c>
      <c r="BF15" s="752">
        <v>0.12</v>
      </c>
      <c r="BG15" s="951"/>
      <c r="BH15" s="572">
        <f t="shared" si="0"/>
        <v>13</v>
      </c>
      <c r="BI15" s="998">
        <f t="shared" si="1"/>
        <v>5</v>
      </c>
      <c r="BJ15" s="998">
        <f t="shared" si="2"/>
        <v>6</v>
      </c>
      <c r="BK15" s="998">
        <f t="shared" si="3"/>
        <v>4</v>
      </c>
      <c r="BL15" s="998">
        <f t="shared" si="4"/>
        <v>2</v>
      </c>
      <c r="BM15" s="951"/>
      <c r="BN15" s="552">
        <v>11</v>
      </c>
      <c r="BO15" s="520">
        <v>11</v>
      </c>
      <c r="BP15" s="520">
        <v>5</v>
      </c>
      <c r="BQ15" s="520"/>
      <c r="BR15" s="520"/>
      <c r="BS15" s="951"/>
      <c r="BT15" s="573">
        <f t="shared" si="7"/>
        <v>24</v>
      </c>
      <c r="BU15" s="1014">
        <f t="shared" si="5"/>
        <v>16</v>
      </c>
      <c r="BV15" s="1014">
        <f t="shared" si="5"/>
        <v>11</v>
      </c>
      <c r="BW15" s="1014">
        <f t="shared" si="9"/>
        <v>4</v>
      </c>
      <c r="BX15" s="1014">
        <f t="shared" si="10"/>
        <v>2</v>
      </c>
      <c r="BY15" s="951"/>
      <c r="BZ15" s="810">
        <f t="shared" si="8"/>
        <v>19.5348837209302</v>
      </c>
      <c r="CA15" s="811">
        <f t="shared" si="6"/>
        <v>14.5077720207254</v>
      </c>
      <c r="CB15" s="811">
        <f t="shared" si="6"/>
        <v>30.1960784313726</v>
      </c>
      <c r="CC15" s="811">
        <f t="shared" si="11"/>
        <v>71.7948717948718</v>
      </c>
      <c r="CD15" s="811">
        <f t="shared" si="12"/>
        <v>116.666666666667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103</v>
      </c>
      <c r="C16" s="580"/>
      <c r="D16" s="593" t="s">
        <v>24</v>
      </c>
      <c r="E16" s="825" t="s">
        <v>25</v>
      </c>
      <c r="F16" s="914" t="s">
        <v>104</v>
      </c>
      <c r="G16" s="914" t="s">
        <v>105</v>
      </c>
      <c r="H16" s="914" t="s">
        <v>106</v>
      </c>
      <c r="I16" s="914" t="s">
        <v>107</v>
      </c>
      <c r="J16" s="914" t="s">
        <v>108</v>
      </c>
      <c r="K16" s="924"/>
      <c r="L16" s="677">
        <v>3</v>
      </c>
      <c r="M16" s="678"/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/>
      <c r="AE16" s="678">
        <v>3</v>
      </c>
      <c r="AF16" s="678"/>
      <c r="AG16" s="678"/>
      <c r="AH16" s="678"/>
      <c r="AI16" s="939"/>
      <c r="AJ16" s="677">
        <v>1</v>
      </c>
      <c r="AK16" s="678">
        <v>5</v>
      </c>
      <c r="AL16" s="678"/>
      <c r="AM16" s="678"/>
      <c r="AN16" s="678"/>
      <c r="AO16" s="939"/>
      <c r="AP16" s="981">
        <v>1</v>
      </c>
      <c r="AQ16" s="982">
        <v>5</v>
      </c>
      <c r="AR16" s="982">
        <v>1</v>
      </c>
      <c r="AS16" s="982"/>
      <c r="AT16" s="982"/>
      <c r="AU16" s="942"/>
      <c r="AV16" s="981">
        <v>1</v>
      </c>
      <c r="AW16" s="982">
        <v>5</v>
      </c>
      <c r="AX16" s="982">
        <v>1</v>
      </c>
      <c r="AY16" s="982"/>
      <c r="AZ16" s="982"/>
      <c r="BA16" s="942"/>
      <c r="BB16" s="981">
        <v>0.12</v>
      </c>
      <c r="BC16" s="982">
        <v>1.4</v>
      </c>
      <c r="BD16" s="982">
        <v>0.05</v>
      </c>
      <c r="BE16" s="982"/>
      <c r="BF16" s="982"/>
      <c r="BG16" s="942"/>
      <c r="BH16" s="772">
        <f t="shared" si="0"/>
        <v>3</v>
      </c>
      <c r="BI16" s="773">
        <f t="shared" si="1"/>
        <v>0</v>
      </c>
      <c r="BJ16" s="773">
        <f t="shared" si="2"/>
        <v>3</v>
      </c>
      <c r="BK16" s="773">
        <f t="shared" si="3"/>
        <v>4</v>
      </c>
      <c r="BL16" s="773">
        <f t="shared" si="4"/>
        <v>5</v>
      </c>
      <c r="BM16" s="942"/>
      <c r="BN16" s="965"/>
      <c r="BO16" s="966">
        <v>5</v>
      </c>
      <c r="BP16" s="966"/>
      <c r="BQ16" s="966"/>
      <c r="BR16" s="966"/>
      <c r="BS16" s="942"/>
      <c r="BT16" s="772">
        <f t="shared" si="7"/>
        <v>3</v>
      </c>
      <c r="BU16" s="788">
        <f t="shared" si="5"/>
        <v>5</v>
      </c>
      <c r="BV16" s="788">
        <f t="shared" si="5"/>
        <v>3</v>
      </c>
      <c r="BW16" s="788">
        <f t="shared" si="5"/>
        <v>4</v>
      </c>
      <c r="BX16" s="788">
        <f t="shared" si="5"/>
        <v>5</v>
      </c>
      <c r="BY16" s="942"/>
      <c r="BZ16" s="1008">
        <f t="shared" si="8"/>
        <v>175</v>
      </c>
      <c r="CA16" s="1009">
        <f t="shared" si="6"/>
        <v>25</v>
      </c>
      <c r="CB16" s="1009">
        <f t="shared" si="6"/>
        <v>420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38</v>
      </c>
      <c r="E17" s="825" t="s">
        <v>39</v>
      </c>
      <c r="F17" s="915" t="s">
        <v>109</v>
      </c>
      <c r="G17" s="915" t="s">
        <v>110</v>
      </c>
      <c r="H17" s="915" t="s">
        <v>111</v>
      </c>
      <c r="I17" s="915" t="s">
        <v>112</v>
      </c>
      <c r="J17" s="915" t="s">
        <v>113</v>
      </c>
      <c r="K17" s="925"/>
      <c r="L17" s="540">
        <v>7</v>
      </c>
      <c r="M17" s="920">
        <v>5</v>
      </c>
      <c r="N17" s="920">
        <v>3</v>
      </c>
      <c r="O17" s="920">
        <v>6</v>
      </c>
      <c r="P17" s="920">
        <v>10</v>
      </c>
      <c r="Q17" s="943"/>
      <c r="R17" s="952">
        <v>22</v>
      </c>
      <c r="S17" s="945">
        <v>31</v>
      </c>
      <c r="T17" s="945">
        <v>21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>
        <v>1</v>
      </c>
      <c r="AE17" s="920">
        <v>4</v>
      </c>
      <c r="AF17" s="920">
        <v>2</v>
      </c>
      <c r="AG17" s="920"/>
      <c r="AH17" s="920"/>
      <c r="AI17" s="943"/>
      <c r="AJ17" s="540">
        <v>3</v>
      </c>
      <c r="AK17" s="920">
        <v>11</v>
      </c>
      <c r="AL17" s="920">
        <v>4</v>
      </c>
      <c r="AM17" s="920"/>
      <c r="AN17" s="920"/>
      <c r="AO17" s="943"/>
      <c r="AP17" s="542">
        <v>7</v>
      </c>
      <c r="AQ17" s="747">
        <v>12</v>
      </c>
      <c r="AR17" s="747">
        <v>4</v>
      </c>
      <c r="AS17" s="747"/>
      <c r="AT17" s="747"/>
      <c r="AU17" s="947"/>
      <c r="AV17" s="542">
        <v>7</v>
      </c>
      <c r="AW17" s="747">
        <v>12</v>
      </c>
      <c r="AX17" s="747">
        <v>4</v>
      </c>
      <c r="AY17" s="747"/>
      <c r="AZ17" s="747"/>
      <c r="BA17" s="947"/>
      <c r="BB17" s="542">
        <v>0.71</v>
      </c>
      <c r="BC17" s="747">
        <v>1.98</v>
      </c>
      <c r="BD17" s="747">
        <v>0.78</v>
      </c>
      <c r="BE17" s="747"/>
      <c r="BF17" s="747"/>
      <c r="BG17" s="947"/>
      <c r="BH17" s="560">
        <f t="shared" si="0"/>
        <v>7</v>
      </c>
      <c r="BI17" s="996">
        <f t="shared" si="1"/>
        <v>5</v>
      </c>
      <c r="BJ17" s="996">
        <f t="shared" si="2"/>
        <v>3</v>
      </c>
      <c r="BK17" s="996">
        <f t="shared" si="3"/>
        <v>6</v>
      </c>
      <c r="BL17" s="996">
        <f t="shared" si="4"/>
        <v>10</v>
      </c>
      <c r="BM17" s="947"/>
      <c r="BN17" s="541"/>
      <c r="BO17" s="511">
        <v>3</v>
      </c>
      <c r="BP17" s="511"/>
      <c r="BQ17" s="511"/>
      <c r="BR17" s="511"/>
      <c r="BS17" s="947"/>
      <c r="BT17" s="561">
        <f t="shared" si="7"/>
        <v>7</v>
      </c>
      <c r="BU17" s="1010">
        <f t="shared" si="5"/>
        <v>8</v>
      </c>
      <c r="BV17" s="1010">
        <f t="shared" si="5"/>
        <v>3</v>
      </c>
      <c r="BW17" s="1010">
        <f t="shared" si="5"/>
        <v>6</v>
      </c>
      <c r="BX17" s="1010">
        <f t="shared" si="5"/>
        <v>10</v>
      </c>
      <c r="BY17" s="947"/>
      <c r="BZ17" s="806">
        <f t="shared" si="8"/>
        <v>69.0140845070423</v>
      </c>
      <c r="CA17" s="807">
        <f t="shared" si="6"/>
        <v>28.2828282828283</v>
      </c>
      <c r="CB17" s="807">
        <f t="shared" si="6"/>
        <v>26.9230769230769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31</v>
      </c>
      <c r="E18" s="825" t="s">
        <v>32</v>
      </c>
      <c r="F18" s="913" t="s">
        <v>114</v>
      </c>
      <c r="G18" s="913" t="s">
        <v>115</v>
      </c>
      <c r="H18" s="913" t="s">
        <v>116</v>
      </c>
      <c r="I18" s="913" t="s">
        <v>117</v>
      </c>
      <c r="J18" s="913" t="s">
        <v>118</v>
      </c>
      <c r="K18" s="926"/>
      <c r="L18" s="543">
        <v>3</v>
      </c>
      <c r="M18" s="929">
        <v>10</v>
      </c>
      <c r="N18" s="929">
        <v>3</v>
      </c>
      <c r="O18" s="929">
        <v>3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>
        <v>1</v>
      </c>
      <c r="AF18" s="929"/>
      <c r="AG18" s="929">
        <v>1</v>
      </c>
      <c r="AH18" s="929"/>
      <c r="AI18" s="959"/>
      <c r="AJ18" s="543">
        <v>1</v>
      </c>
      <c r="AK18" s="929">
        <v>1</v>
      </c>
      <c r="AL18" s="929"/>
      <c r="AM18" s="929">
        <v>1</v>
      </c>
      <c r="AN18" s="929"/>
      <c r="AO18" s="959"/>
      <c r="AP18" s="545">
        <v>1</v>
      </c>
      <c r="AQ18" s="762">
        <v>1</v>
      </c>
      <c r="AR18" s="762"/>
      <c r="AS18" s="762">
        <v>1</v>
      </c>
      <c r="AT18" s="762"/>
      <c r="AU18" s="962"/>
      <c r="AV18" s="545">
        <v>1</v>
      </c>
      <c r="AW18" s="762">
        <v>1</v>
      </c>
      <c r="AX18" s="762"/>
      <c r="AY18" s="762">
        <v>1</v>
      </c>
      <c r="AZ18" s="762"/>
      <c r="BA18" s="962"/>
      <c r="BB18" s="545">
        <v>0.12</v>
      </c>
      <c r="BC18" s="762">
        <v>0.27</v>
      </c>
      <c r="BD18" s="762"/>
      <c r="BE18" s="762">
        <v>0.27</v>
      </c>
      <c r="BF18" s="762"/>
      <c r="BG18" s="962"/>
      <c r="BH18" s="563">
        <f t="shared" si="0"/>
        <v>3</v>
      </c>
      <c r="BI18" s="1000">
        <f t="shared" si="1"/>
        <v>10</v>
      </c>
      <c r="BJ18" s="1000">
        <f t="shared" si="2"/>
        <v>3</v>
      </c>
      <c r="BK18" s="1000">
        <f t="shared" si="3"/>
        <v>3</v>
      </c>
      <c r="BL18" s="1000">
        <f t="shared" si="4"/>
        <v>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3</v>
      </c>
      <c r="BU18" s="1019">
        <f t="shared" si="5"/>
        <v>10</v>
      </c>
      <c r="BV18" s="1019">
        <f t="shared" si="5"/>
        <v>3</v>
      </c>
      <c r="BW18" s="1019">
        <f t="shared" si="5"/>
        <v>3</v>
      </c>
      <c r="BX18" s="1019">
        <f t="shared" si="5"/>
        <v>3</v>
      </c>
      <c r="BY18" s="962"/>
      <c r="BZ18" s="818">
        <f t="shared" si="8"/>
        <v>175</v>
      </c>
      <c r="CA18" s="819">
        <f t="shared" si="6"/>
        <v>259.259259259259</v>
      </c>
      <c r="CB18" s="819" t="str">
        <f t="shared" si="6"/>
        <v>-</v>
      </c>
      <c r="CC18" s="819">
        <f t="shared" si="6"/>
        <v>77.7777777777778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119</v>
      </c>
      <c r="C19" s="580"/>
      <c r="D19" s="593" t="s">
        <v>24</v>
      </c>
      <c r="E19" s="825" t="s">
        <v>25</v>
      </c>
      <c r="F19" s="914" t="s">
        <v>120</v>
      </c>
      <c r="G19" s="914" t="s">
        <v>121</v>
      </c>
      <c r="H19" s="914" t="s">
        <v>122</v>
      </c>
      <c r="I19" s="914" t="s">
        <v>123</v>
      </c>
      <c r="J19" s="914" t="s">
        <v>124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10</v>
      </c>
      <c r="BI19" s="773">
        <f t="shared" si="1"/>
        <v>7</v>
      </c>
      <c r="BJ19" s="773">
        <f t="shared" si="2"/>
        <v>6</v>
      </c>
      <c r="BK19" s="773">
        <f t="shared" si="3"/>
        <v>8</v>
      </c>
      <c r="BL19" s="773">
        <f t="shared" si="4"/>
        <v>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10</v>
      </c>
      <c r="BU19" s="788">
        <f t="shared" si="5"/>
        <v>7</v>
      </c>
      <c r="BV19" s="788">
        <f t="shared" si="5"/>
        <v>6</v>
      </c>
      <c r="BW19" s="788">
        <f t="shared" si="5"/>
        <v>8</v>
      </c>
      <c r="BX19" s="788">
        <f t="shared" si="5"/>
        <v>8</v>
      </c>
      <c r="BY19" s="942"/>
      <c r="BZ19" s="1008">
        <f t="shared" si="8"/>
        <v>3500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31</v>
      </c>
      <c r="E20" s="825" t="s">
        <v>32</v>
      </c>
      <c r="F20" s="915" t="s">
        <v>125</v>
      </c>
      <c r="G20" s="915" t="s">
        <v>126</v>
      </c>
      <c r="H20" s="915" t="s">
        <v>127</v>
      </c>
      <c r="I20" s="915" t="s">
        <v>128</v>
      </c>
      <c r="J20" s="915" t="s">
        <v>129</v>
      </c>
      <c r="K20" s="925"/>
      <c r="L20" s="540">
        <v>3</v>
      </c>
      <c r="M20" s="920">
        <v>1</v>
      </c>
      <c r="N20" s="920">
        <v>4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7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>
        <v>1</v>
      </c>
      <c r="AE20" s="920">
        <v>1</v>
      </c>
      <c r="AF20" s="920">
        <v>1</v>
      </c>
      <c r="AG20" s="920"/>
      <c r="AH20" s="920"/>
      <c r="AI20" s="943"/>
      <c r="AJ20" s="540">
        <v>1</v>
      </c>
      <c r="AK20" s="920">
        <v>2</v>
      </c>
      <c r="AL20" s="920">
        <v>2</v>
      </c>
      <c r="AM20" s="920">
        <v>1</v>
      </c>
      <c r="AN20" s="920"/>
      <c r="AO20" s="943"/>
      <c r="AP20" s="983">
        <v>1</v>
      </c>
      <c r="AQ20" s="992">
        <v>3</v>
      </c>
      <c r="AR20" s="992">
        <v>2</v>
      </c>
      <c r="AS20" s="992">
        <v>1</v>
      </c>
      <c r="AT20" s="992"/>
      <c r="AU20" s="947"/>
      <c r="AV20" s="983">
        <v>1</v>
      </c>
      <c r="AW20" s="992">
        <v>3</v>
      </c>
      <c r="AX20" s="992">
        <v>2</v>
      </c>
      <c r="AY20" s="992">
        <v>1</v>
      </c>
      <c r="AZ20" s="992"/>
      <c r="BA20" s="947"/>
      <c r="BB20" s="983">
        <v>0.27</v>
      </c>
      <c r="BC20" s="992">
        <v>0.44</v>
      </c>
      <c r="BD20" s="992">
        <v>0.39</v>
      </c>
      <c r="BE20" s="992">
        <v>0.12</v>
      </c>
      <c r="BF20" s="992"/>
      <c r="BG20" s="947"/>
      <c r="BH20" s="774">
        <f t="shared" si="0"/>
        <v>3</v>
      </c>
      <c r="BI20" s="775">
        <f t="shared" si="1"/>
        <v>1</v>
      </c>
      <c r="BJ20" s="775">
        <f t="shared" si="2"/>
        <v>4</v>
      </c>
      <c r="BK20" s="775">
        <f t="shared" si="3"/>
        <v>1</v>
      </c>
      <c r="BL20" s="775">
        <f t="shared" si="4"/>
        <v>5</v>
      </c>
      <c r="BM20" s="947"/>
      <c r="BN20" s="968"/>
      <c r="BO20" s="969">
        <v>2</v>
      </c>
      <c r="BP20" s="969"/>
      <c r="BQ20" s="969"/>
      <c r="BR20" s="969"/>
      <c r="BS20" s="947"/>
      <c r="BT20" s="789">
        <f t="shared" si="7"/>
        <v>3</v>
      </c>
      <c r="BU20" s="790">
        <f t="shared" si="7"/>
        <v>3</v>
      </c>
      <c r="BV20" s="790">
        <f t="shared" si="7"/>
        <v>4</v>
      </c>
      <c r="BW20" s="790">
        <f t="shared" si="7"/>
        <v>1</v>
      </c>
      <c r="BX20" s="790">
        <f t="shared" si="7"/>
        <v>5</v>
      </c>
      <c r="BY20" s="947"/>
      <c r="BZ20" s="1012">
        <f t="shared" si="8"/>
        <v>77.7777777777778</v>
      </c>
      <c r="CA20" s="1020">
        <f t="shared" si="8"/>
        <v>47.7272727272727</v>
      </c>
      <c r="CB20" s="1020">
        <f t="shared" si="8"/>
        <v>71.7948717948718</v>
      </c>
      <c r="CC20" s="1020">
        <f t="shared" si="8"/>
        <v>58.3333333333333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130</v>
      </c>
      <c r="E21" s="825" t="s">
        <v>131</v>
      </c>
      <c r="F21" s="913" t="s">
        <v>132</v>
      </c>
      <c r="G21" s="913" t="s">
        <v>133</v>
      </c>
      <c r="H21" s="913" t="s">
        <v>134</v>
      </c>
      <c r="I21" s="913" t="s">
        <v>135</v>
      </c>
      <c r="J21" s="913" t="s">
        <v>136</v>
      </c>
      <c r="K21" s="926"/>
      <c r="L21" s="551">
        <v>5</v>
      </c>
      <c r="M21" s="923">
        <v>2</v>
      </c>
      <c r="N21" s="923">
        <v>2</v>
      </c>
      <c r="O21" s="923">
        <v>5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/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2</v>
      </c>
      <c r="AM21" s="923">
        <v>2</v>
      </c>
      <c r="AN21" s="923"/>
      <c r="AO21" s="948"/>
      <c r="AP21" s="986"/>
      <c r="AQ21" s="987">
        <v>1</v>
      </c>
      <c r="AR21" s="987">
        <v>2</v>
      </c>
      <c r="AS21" s="987">
        <v>2</v>
      </c>
      <c r="AT21" s="987"/>
      <c r="AU21" s="951"/>
      <c r="AV21" s="986"/>
      <c r="AW21" s="987">
        <v>2</v>
      </c>
      <c r="AX21" s="987">
        <v>2</v>
      </c>
      <c r="AY21" s="987">
        <v>2</v>
      </c>
      <c r="AZ21" s="987"/>
      <c r="BA21" s="951"/>
      <c r="BB21" s="986"/>
      <c r="BC21" s="987">
        <v>0.14</v>
      </c>
      <c r="BD21" s="987">
        <v>0.74</v>
      </c>
      <c r="BE21" s="987">
        <v>0.39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2</v>
      </c>
      <c r="BK21" s="777">
        <f t="shared" si="3"/>
        <v>5</v>
      </c>
      <c r="BL21" s="777">
        <f t="shared" si="4"/>
        <v>11</v>
      </c>
      <c r="BM21" s="951"/>
      <c r="BN21" s="971"/>
      <c r="BO21" s="972"/>
      <c r="BP21" s="972">
        <v>2</v>
      </c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4</v>
      </c>
      <c r="BW21" s="792">
        <f t="shared" si="7"/>
        <v>5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100</v>
      </c>
      <c r="CB21" s="1018">
        <f t="shared" si="8"/>
        <v>37.8378378378378</v>
      </c>
      <c r="CC21" s="1018">
        <f t="shared" si="8"/>
        <v>89.7435897435897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137</v>
      </c>
      <c r="C22" s="580"/>
      <c r="D22" s="593" t="s">
        <v>138</v>
      </c>
      <c r="E22" s="825" t="s">
        <v>139</v>
      </c>
      <c r="F22" s="914" t="s">
        <v>140</v>
      </c>
      <c r="G22" s="914" t="s">
        <v>141</v>
      </c>
      <c r="H22" s="914" t="s">
        <v>142</v>
      </c>
      <c r="I22" s="914" t="s">
        <v>143</v>
      </c>
      <c r="J22" s="914" t="s">
        <v>144</v>
      </c>
      <c r="K22" s="924"/>
      <c r="L22" s="686">
        <v>1</v>
      </c>
      <c r="M22" s="687"/>
      <c r="N22" s="687"/>
      <c r="O22" s="687"/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/>
      <c r="AF22" s="678"/>
      <c r="AG22" s="678">
        <v>1</v>
      </c>
      <c r="AH22" s="678"/>
      <c r="AI22" s="939"/>
      <c r="AJ22" s="677"/>
      <c r="AK22" s="678">
        <v>1</v>
      </c>
      <c r="AL22" s="678">
        <v>2</v>
      </c>
      <c r="AM22" s="678">
        <v>2</v>
      </c>
      <c r="AN22" s="678"/>
      <c r="AO22" s="939"/>
      <c r="AP22" s="981"/>
      <c r="AQ22" s="982">
        <v>2</v>
      </c>
      <c r="AR22" s="982">
        <v>4</v>
      </c>
      <c r="AS22" s="982">
        <v>2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2</v>
      </c>
      <c r="AZ22" s="982">
        <v>1</v>
      </c>
      <c r="BA22" s="942"/>
      <c r="BB22" s="981">
        <v>0.02</v>
      </c>
      <c r="BC22" s="982">
        <v>0.17</v>
      </c>
      <c r="BD22" s="982">
        <v>0.34</v>
      </c>
      <c r="BE22" s="982">
        <v>0.39</v>
      </c>
      <c r="BF22" s="982">
        <v>0.05</v>
      </c>
      <c r="BG22" s="942"/>
      <c r="BH22" s="772">
        <f t="shared" si="0"/>
        <v>1</v>
      </c>
      <c r="BI22" s="773">
        <f t="shared" si="1"/>
        <v>0</v>
      </c>
      <c r="BJ22" s="773">
        <f t="shared" si="2"/>
        <v>0</v>
      </c>
      <c r="BK22" s="773">
        <f t="shared" si="3"/>
        <v>0</v>
      </c>
      <c r="BL22" s="773">
        <f t="shared" si="4"/>
        <v>5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1</v>
      </c>
      <c r="BU22" s="788">
        <f t="shared" si="7"/>
        <v>0</v>
      </c>
      <c r="BV22" s="788">
        <f t="shared" si="7"/>
        <v>0</v>
      </c>
      <c r="BW22" s="788">
        <f t="shared" si="7"/>
        <v>0</v>
      </c>
      <c r="BX22" s="788">
        <f t="shared" si="7"/>
        <v>5</v>
      </c>
      <c r="BY22" s="942"/>
      <c r="BZ22" s="1008">
        <f t="shared" si="8"/>
        <v>350</v>
      </c>
      <c r="CA22" s="1009">
        <f t="shared" si="8"/>
        <v>0</v>
      </c>
      <c r="CB22" s="1009">
        <f t="shared" si="8"/>
        <v>0</v>
      </c>
      <c r="CC22" s="1009">
        <f t="shared" si="8"/>
        <v>0</v>
      </c>
      <c r="CD22" s="1009">
        <f t="shared" si="8"/>
        <v>700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145</v>
      </c>
      <c r="E23" s="910" t="s">
        <v>146</v>
      </c>
      <c r="F23" s="913" t="s">
        <v>147</v>
      </c>
      <c r="G23" s="913" t="s">
        <v>148</v>
      </c>
      <c r="H23" s="913" t="s">
        <v>149</v>
      </c>
      <c r="I23" s="913" t="s">
        <v>150</v>
      </c>
      <c r="J23" s="913" t="s">
        <v>151</v>
      </c>
      <c r="K23" s="926"/>
      <c r="L23" s="543"/>
      <c r="M23" s="929"/>
      <c r="N23" s="929"/>
      <c r="O23" s="929"/>
      <c r="P23" s="929">
        <v>3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/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5</v>
      </c>
      <c r="AU23" s="951"/>
      <c r="AV23" s="553">
        <v>1</v>
      </c>
      <c r="AW23" s="752"/>
      <c r="AX23" s="752"/>
      <c r="AY23" s="752"/>
      <c r="AZ23" s="752">
        <v>5</v>
      </c>
      <c r="BA23" s="951"/>
      <c r="BB23" s="553">
        <v>0.05</v>
      </c>
      <c r="BC23" s="752"/>
      <c r="BD23" s="752"/>
      <c r="BE23" s="752"/>
      <c r="BF23" s="752">
        <v>0.61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3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3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34.4262295081967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152</v>
      </c>
      <c r="C24" s="580"/>
      <c r="D24" s="593" t="s">
        <v>153</v>
      </c>
      <c r="E24" s="825" t="s">
        <v>154</v>
      </c>
      <c r="F24" s="914" t="s">
        <v>155</v>
      </c>
      <c r="G24" s="914" t="s">
        <v>156</v>
      </c>
      <c r="H24" s="914" t="s">
        <v>157</v>
      </c>
      <c r="I24" s="914" t="s">
        <v>158</v>
      </c>
      <c r="J24" s="914" t="s">
        <v>159</v>
      </c>
      <c r="K24" s="927" t="s">
        <v>160</v>
      </c>
      <c r="L24" s="677">
        <v>5</v>
      </c>
      <c r="M24" s="678">
        <v>4</v>
      </c>
      <c r="N24" s="678">
        <v>4</v>
      </c>
      <c r="O24" s="678">
        <v>4</v>
      </c>
      <c r="P24" s="678">
        <v>6</v>
      </c>
      <c r="Q24" s="953">
        <v>2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/>
      <c r="AE24" s="678"/>
      <c r="AF24" s="678">
        <v>1</v>
      </c>
      <c r="AG24" s="678"/>
      <c r="AH24" s="678"/>
      <c r="AI24" s="953"/>
      <c r="AJ24" s="677">
        <v>2</v>
      </c>
      <c r="AK24" s="678">
        <v>2</v>
      </c>
      <c r="AL24" s="678">
        <v>2</v>
      </c>
      <c r="AM24" s="678">
        <v>3</v>
      </c>
      <c r="AN24" s="678">
        <v>1</v>
      </c>
      <c r="AO24" s="953"/>
      <c r="AP24" s="981">
        <v>2</v>
      </c>
      <c r="AQ24" s="982">
        <v>3</v>
      </c>
      <c r="AR24" s="982">
        <v>2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2</v>
      </c>
      <c r="AY24" s="982">
        <v>3</v>
      </c>
      <c r="AZ24" s="982">
        <v>2</v>
      </c>
      <c r="BA24" s="985"/>
      <c r="BB24" s="981">
        <v>0.24</v>
      </c>
      <c r="BC24" s="982">
        <v>0.32</v>
      </c>
      <c r="BD24" s="982">
        <v>0.39</v>
      </c>
      <c r="BE24" s="982">
        <v>0.36</v>
      </c>
      <c r="BF24" s="982">
        <v>0.17</v>
      </c>
      <c r="BG24" s="985"/>
      <c r="BH24" s="999">
        <f t="shared" si="0"/>
        <v>5</v>
      </c>
      <c r="BI24" s="773">
        <f t="shared" si="1"/>
        <v>4</v>
      </c>
      <c r="BJ24" s="773">
        <f t="shared" si="2"/>
        <v>4</v>
      </c>
      <c r="BK24" s="773">
        <f t="shared" si="3"/>
        <v>4</v>
      </c>
      <c r="BL24" s="773">
        <f t="shared" si="4"/>
        <v>6</v>
      </c>
      <c r="BM24" s="1004">
        <f>IF($A$1="补货",Q24+W24+AC24,Q24)</f>
        <v>2</v>
      </c>
      <c r="BN24" s="965"/>
      <c r="BO24" s="966"/>
      <c r="BP24" s="966"/>
      <c r="BQ24" s="966"/>
      <c r="BR24" s="966"/>
      <c r="BS24" s="954"/>
      <c r="BT24" s="772">
        <f t="shared" si="7"/>
        <v>5</v>
      </c>
      <c r="BU24" s="788">
        <f t="shared" si="7"/>
        <v>4</v>
      </c>
      <c r="BV24" s="788">
        <f t="shared" si="7"/>
        <v>4</v>
      </c>
      <c r="BW24" s="788">
        <f t="shared" si="7"/>
        <v>4</v>
      </c>
      <c r="BX24" s="788">
        <f t="shared" si="7"/>
        <v>6</v>
      </c>
      <c r="BY24" s="1015">
        <f t="shared" si="7"/>
        <v>2</v>
      </c>
      <c r="BZ24" s="1008">
        <f t="shared" si="8"/>
        <v>145.833333333333</v>
      </c>
      <c r="CA24" s="1009">
        <f t="shared" si="8"/>
        <v>87.5</v>
      </c>
      <c r="CB24" s="1009">
        <f t="shared" si="8"/>
        <v>71.7948717948718</v>
      </c>
      <c r="CC24" s="1009">
        <f t="shared" si="8"/>
        <v>77.7777777777778</v>
      </c>
      <c r="CD24" s="1009">
        <f t="shared" si="8"/>
        <v>247.058823529412</v>
      </c>
      <c r="CE24" s="1028" t="str">
        <f t="shared" si="8"/>
        <v>-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24</v>
      </c>
      <c r="E25" s="825" t="s">
        <v>25</v>
      </c>
      <c r="F25" s="915" t="s">
        <v>161</v>
      </c>
      <c r="G25" s="915" t="s">
        <v>162</v>
      </c>
      <c r="H25" s="915" t="s">
        <v>163</v>
      </c>
      <c r="I25" s="915" t="s">
        <v>164</v>
      </c>
      <c r="J25" s="915" t="s">
        <v>165</v>
      </c>
      <c r="K25" s="930" t="s">
        <v>166</v>
      </c>
      <c r="L25" s="540"/>
      <c r="M25" s="920">
        <v>10</v>
      </c>
      <c r="N25" s="920">
        <v>6</v>
      </c>
      <c r="O25" s="920">
        <v>7</v>
      </c>
      <c r="P25" s="920">
        <v>6</v>
      </c>
      <c r="Q25" s="967">
        <v>6</v>
      </c>
      <c r="R25" s="968">
        <v>35</v>
      </c>
      <c r="S25" s="969">
        <v>14</v>
      </c>
      <c r="T25" s="969"/>
      <c r="U25" s="969">
        <v>24</v>
      </c>
      <c r="V25" s="969">
        <v>1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3</v>
      </c>
      <c r="AE25" s="920">
        <v>2</v>
      </c>
      <c r="AF25" s="920">
        <v>1</v>
      </c>
      <c r="AG25" s="920"/>
      <c r="AH25" s="920">
        <v>4</v>
      </c>
      <c r="AI25" s="967">
        <v>1</v>
      </c>
      <c r="AJ25" s="540">
        <v>7</v>
      </c>
      <c r="AK25" s="920">
        <v>12</v>
      </c>
      <c r="AL25" s="920">
        <v>7</v>
      </c>
      <c r="AM25" s="920">
        <v>11</v>
      </c>
      <c r="AN25" s="920">
        <v>13</v>
      </c>
      <c r="AO25" s="967">
        <v>5</v>
      </c>
      <c r="AP25" s="983">
        <v>7</v>
      </c>
      <c r="AQ25" s="992">
        <v>14</v>
      </c>
      <c r="AR25" s="992">
        <v>10</v>
      </c>
      <c r="AS25" s="992">
        <v>15</v>
      </c>
      <c r="AT25" s="992">
        <v>18</v>
      </c>
      <c r="AU25" s="993">
        <v>6</v>
      </c>
      <c r="AV25" s="983">
        <v>7</v>
      </c>
      <c r="AW25" s="992">
        <v>14</v>
      </c>
      <c r="AX25" s="992">
        <v>13</v>
      </c>
      <c r="AY25" s="992">
        <v>16</v>
      </c>
      <c r="AZ25" s="992">
        <v>19</v>
      </c>
      <c r="BA25" s="993">
        <v>7</v>
      </c>
      <c r="BB25" s="983">
        <v>1.29</v>
      </c>
      <c r="BC25" s="992">
        <v>2.2</v>
      </c>
      <c r="BD25" s="992">
        <v>1.19</v>
      </c>
      <c r="BE25" s="992">
        <v>1.54</v>
      </c>
      <c r="BF25" s="992">
        <v>2.79</v>
      </c>
      <c r="BG25" s="993">
        <v>0.82</v>
      </c>
      <c r="BH25" s="774">
        <f t="shared" si="0"/>
        <v>0</v>
      </c>
      <c r="BI25" s="775">
        <f t="shared" si="1"/>
        <v>10</v>
      </c>
      <c r="BJ25" s="775">
        <f t="shared" si="2"/>
        <v>6</v>
      </c>
      <c r="BK25" s="775">
        <f t="shared" si="3"/>
        <v>7</v>
      </c>
      <c r="BL25" s="775">
        <f t="shared" si="4"/>
        <v>6</v>
      </c>
      <c r="BM25" s="1006">
        <f>IF($A$1="补货",Q25+W25+AC25,Q25)</f>
        <v>6</v>
      </c>
      <c r="BN25" s="968">
        <v>10</v>
      </c>
      <c r="BO25" s="969"/>
      <c r="BP25" s="969"/>
      <c r="BQ25" s="969"/>
      <c r="BR25" s="969">
        <v>1</v>
      </c>
      <c r="BS25" s="970"/>
      <c r="BT25" s="789">
        <f t="shared" si="7"/>
        <v>10</v>
      </c>
      <c r="BU25" s="790">
        <f t="shared" si="7"/>
        <v>10</v>
      </c>
      <c r="BV25" s="790">
        <f t="shared" si="7"/>
        <v>6</v>
      </c>
      <c r="BW25" s="790">
        <f t="shared" si="7"/>
        <v>7</v>
      </c>
      <c r="BX25" s="790">
        <f t="shared" si="7"/>
        <v>7</v>
      </c>
      <c r="BY25" s="1021">
        <f t="shared" si="7"/>
        <v>6</v>
      </c>
      <c r="BZ25" s="1012">
        <f t="shared" si="8"/>
        <v>54.2635658914729</v>
      </c>
      <c r="CA25" s="1020">
        <f t="shared" si="8"/>
        <v>31.8181818181818</v>
      </c>
      <c r="CB25" s="1020">
        <f t="shared" si="8"/>
        <v>35.2941176470588</v>
      </c>
      <c r="CC25" s="1020">
        <f t="shared" si="8"/>
        <v>31.8181818181818</v>
      </c>
      <c r="CD25" s="1020">
        <f t="shared" si="8"/>
        <v>17.5627240143369</v>
      </c>
      <c r="CE25" s="1031">
        <f t="shared" si="8"/>
        <v>51.219512195122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31</v>
      </c>
      <c r="E26" s="825" t="s">
        <v>32</v>
      </c>
      <c r="F26" s="915" t="s">
        <v>167</v>
      </c>
      <c r="G26" s="915" t="s">
        <v>168</v>
      </c>
      <c r="H26" s="915" t="s">
        <v>169</v>
      </c>
      <c r="I26" s="915" t="s">
        <v>170</v>
      </c>
      <c r="J26" s="915" t="s">
        <v>171</v>
      </c>
      <c r="K26" s="930" t="s">
        <v>172</v>
      </c>
      <c r="L26" s="540">
        <v>5</v>
      </c>
      <c r="M26" s="920">
        <v>5</v>
      </c>
      <c r="N26" s="920">
        <v>1</v>
      </c>
      <c r="O26" s="920">
        <v>3</v>
      </c>
      <c r="P26" s="920">
        <v>3</v>
      </c>
      <c r="Q26" s="967">
        <v>7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>
        <v>1</v>
      </c>
      <c r="AE26" s="920"/>
      <c r="AF26" s="920"/>
      <c r="AG26" s="920"/>
      <c r="AH26" s="920">
        <v>1</v>
      </c>
      <c r="AI26" s="967">
        <v>1</v>
      </c>
      <c r="AJ26" s="540">
        <v>2</v>
      </c>
      <c r="AK26" s="920"/>
      <c r="AL26" s="920">
        <v>1</v>
      </c>
      <c r="AM26" s="920"/>
      <c r="AN26" s="920">
        <v>1</v>
      </c>
      <c r="AO26" s="967">
        <v>1</v>
      </c>
      <c r="AP26" s="983">
        <v>2</v>
      </c>
      <c r="AQ26" s="992">
        <v>1</v>
      </c>
      <c r="AR26" s="992">
        <v>1</v>
      </c>
      <c r="AS26" s="992"/>
      <c r="AT26" s="992">
        <v>1</v>
      </c>
      <c r="AU26" s="993">
        <v>1</v>
      </c>
      <c r="AV26" s="983">
        <v>2</v>
      </c>
      <c r="AW26" s="992">
        <v>1</v>
      </c>
      <c r="AX26" s="992">
        <v>1</v>
      </c>
      <c r="AY26" s="992"/>
      <c r="AZ26" s="992">
        <v>1</v>
      </c>
      <c r="BA26" s="993">
        <v>1</v>
      </c>
      <c r="BB26" s="983">
        <v>0.39</v>
      </c>
      <c r="BC26" s="992">
        <v>0.05</v>
      </c>
      <c r="BD26" s="992">
        <v>0.12</v>
      </c>
      <c r="BE26" s="992"/>
      <c r="BF26" s="992">
        <v>0.27</v>
      </c>
      <c r="BG26" s="993">
        <v>0.27</v>
      </c>
      <c r="BH26" s="774">
        <f t="shared" si="0"/>
        <v>5</v>
      </c>
      <c r="BI26" s="775">
        <f t="shared" si="1"/>
        <v>5</v>
      </c>
      <c r="BJ26" s="775">
        <f t="shared" si="2"/>
        <v>1</v>
      </c>
      <c r="BK26" s="775">
        <f t="shared" si="3"/>
        <v>3</v>
      </c>
      <c r="BL26" s="775">
        <f t="shared" si="4"/>
        <v>3</v>
      </c>
      <c r="BM26" s="1006">
        <f>IF($A$1="补货",Q26+W26+AC26,Q26)</f>
        <v>7</v>
      </c>
      <c r="BN26" s="968"/>
      <c r="BO26" s="969"/>
      <c r="BP26" s="969"/>
      <c r="BQ26" s="969"/>
      <c r="BR26" s="969"/>
      <c r="BS26" s="970"/>
      <c r="BT26" s="789">
        <f t="shared" si="7"/>
        <v>5</v>
      </c>
      <c r="BU26" s="790">
        <f t="shared" si="7"/>
        <v>5</v>
      </c>
      <c r="BV26" s="790">
        <f t="shared" si="7"/>
        <v>1</v>
      </c>
      <c r="BW26" s="790">
        <f t="shared" si="7"/>
        <v>3</v>
      </c>
      <c r="BX26" s="790">
        <f t="shared" si="7"/>
        <v>3</v>
      </c>
      <c r="BY26" s="1021">
        <f t="shared" si="7"/>
        <v>7</v>
      </c>
      <c r="BZ26" s="1012">
        <f t="shared" si="8"/>
        <v>89.7435897435897</v>
      </c>
      <c r="CA26" s="1020">
        <f t="shared" si="8"/>
        <v>700</v>
      </c>
      <c r="CB26" s="1020">
        <f t="shared" si="8"/>
        <v>58.3333333333333</v>
      </c>
      <c r="CC26" s="1020" t="str">
        <f t="shared" si="8"/>
        <v>-</v>
      </c>
      <c r="CD26" s="1020">
        <f t="shared" si="8"/>
        <v>77.7777777777778</v>
      </c>
      <c r="CE26" s="1031">
        <f t="shared" si="8"/>
        <v>181.481481481481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130</v>
      </c>
      <c r="E27" s="825" t="s">
        <v>131</v>
      </c>
      <c r="F27" s="913" t="s">
        <v>173</v>
      </c>
      <c r="G27" s="913" t="s">
        <v>174</v>
      </c>
      <c r="H27" s="913" t="s">
        <v>175</v>
      </c>
      <c r="I27" s="913" t="s">
        <v>176</v>
      </c>
      <c r="J27" s="913" t="s">
        <v>177</v>
      </c>
      <c r="K27" s="928" t="s">
        <v>178</v>
      </c>
      <c r="L27" s="551">
        <v>9</v>
      </c>
      <c r="M27" s="923">
        <v>1</v>
      </c>
      <c r="N27" s="923">
        <v>2</v>
      </c>
      <c r="O27" s="923">
        <v>3</v>
      </c>
      <c r="P27" s="923">
        <v>1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>
        <v>1</v>
      </c>
      <c r="AE27" s="923"/>
      <c r="AF27" s="923">
        <v>1</v>
      </c>
      <c r="AG27" s="923"/>
      <c r="AH27" s="923">
        <v>1</v>
      </c>
      <c r="AI27" s="955"/>
      <c r="AJ27" s="551">
        <v>1</v>
      </c>
      <c r="AK27" s="923">
        <v>1</v>
      </c>
      <c r="AL27" s="923">
        <v>3</v>
      </c>
      <c r="AM27" s="923"/>
      <c r="AN27" s="923">
        <v>2</v>
      </c>
      <c r="AO27" s="955"/>
      <c r="AP27" s="986">
        <v>2</v>
      </c>
      <c r="AQ27" s="987">
        <v>1</v>
      </c>
      <c r="AR27" s="987">
        <v>3</v>
      </c>
      <c r="AS27" s="987"/>
      <c r="AT27" s="987">
        <v>2</v>
      </c>
      <c r="AU27" s="988"/>
      <c r="AV27" s="986">
        <v>2</v>
      </c>
      <c r="AW27" s="987">
        <v>1</v>
      </c>
      <c r="AX27" s="987">
        <v>4</v>
      </c>
      <c r="AY27" s="987"/>
      <c r="AZ27" s="987">
        <v>2</v>
      </c>
      <c r="BA27" s="988"/>
      <c r="BB27" s="986">
        <v>0.32</v>
      </c>
      <c r="BC27" s="987">
        <v>0.12</v>
      </c>
      <c r="BD27" s="987">
        <v>0.53</v>
      </c>
      <c r="BE27" s="987"/>
      <c r="BF27" s="987">
        <v>0.39</v>
      </c>
      <c r="BG27" s="988"/>
      <c r="BH27" s="776">
        <f t="shared" si="0"/>
        <v>9</v>
      </c>
      <c r="BI27" s="777">
        <f t="shared" si="1"/>
        <v>1</v>
      </c>
      <c r="BJ27" s="777">
        <f t="shared" si="2"/>
        <v>2</v>
      </c>
      <c r="BK27" s="777">
        <f t="shared" si="3"/>
        <v>3</v>
      </c>
      <c r="BL27" s="777">
        <f t="shared" si="4"/>
        <v>1</v>
      </c>
      <c r="BM27" s="1005">
        <f>IF($A$1="补货",Q27+W27+AC27,Q27)</f>
        <v>7</v>
      </c>
      <c r="BN27" s="971"/>
      <c r="BO27" s="972"/>
      <c r="BP27" s="972"/>
      <c r="BQ27" s="972"/>
      <c r="BR27" s="972">
        <v>2</v>
      </c>
      <c r="BS27" s="958"/>
      <c r="BT27" s="791">
        <f t="shared" si="7"/>
        <v>9</v>
      </c>
      <c r="BU27" s="792">
        <f t="shared" si="7"/>
        <v>1</v>
      </c>
      <c r="BV27" s="792">
        <f t="shared" si="7"/>
        <v>2</v>
      </c>
      <c r="BW27" s="792">
        <f t="shared" si="7"/>
        <v>3</v>
      </c>
      <c r="BX27" s="792">
        <f t="shared" si="7"/>
        <v>3</v>
      </c>
      <c r="BY27" s="1016">
        <f t="shared" si="7"/>
        <v>7</v>
      </c>
      <c r="BZ27" s="1017">
        <f t="shared" si="8"/>
        <v>196.875</v>
      </c>
      <c r="CA27" s="1018">
        <f t="shared" si="8"/>
        <v>58.3333333333333</v>
      </c>
      <c r="CB27" s="1018">
        <f t="shared" si="8"/>
        <v>26.4150943396226</v>
      </c>
      <c r="CC27" s="1018" t="str">
        <f t="shared" si="8"/>
        <v>-</v>
      </c>
      <c r="CD27" s="1018">
        <f t="shared" si="8"/>
        <v>53.8461538461538</v>
      </c>
      <c r="CE27" s="1029" t="str">
        <f t="shared" si="8"/>
        <v>-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179</v>
      </c>
      <c r="C28" s="822"/>
      <c r="D28" s="593" t="s">
        <v>180</v>
      </c>
      <c r="E28" s="825" t="s">
        <v>180</v>
      </c>
      <c r="F28" s="916" t="s">
        <v>181</v>
      </c>
      <c r="G28" s="916" t="s">
        <v>182</v>
      </c>
      <c r="H28" s="916" t="s">
        <v>183</v>
      </c>
      <c r="I28" s="916" t="s">
        <v>184</v>
      </c>
      <c r="J28" s="931"/>
      <c r="K28" s="932"/>
      <c r="L28" s="933">
        <v>1</v>
      </c>
      <c r="M28" s="934">
        <v>2</v>
      </c>
      <c r="N28" s="934">
        <v>2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>
        <v>1</v>
      </c>
      <c r="AE28" s="934"/>
      <c r="AF28" s="934">
        <v>1</v>
      </c>
      <c r="AG28" s="934"/>
      <c r="AH28" s="935"/>
      <c r="AI28" s="973"/>
      <c r="AJ28" s="933">
        <v>2</v>
      </c>
      <c r="AK28" s="934">
        <v>1</v>
      </c>
      <c r="AL28" s="934">
        <v>3</v>
      </c>
      <c r="AM28" s="934"/>
      <c r="AN28" s="935"/>
      <c r="AO28" s="973"/>
      <c r="AP28" s="994">
        <v>3</v>
      </c>
      <c r="AQ28" s="995">
        <v>1</v>
      </c>
      <c r="AR28" s="995">
        <v>3</v>
      </c>
      <c r="AS28" s="995"/>
      <c r="AT28" s="976"/>
      <c r="AU28" s="977"/>
      <c r="AV28" s="994">
        <v>3</v>
      </c>
      <c r="AW28" s="995">
        <v>1</v>
      </c>
      <c r="AX28" s="995">
        <v>3</v>
      </c>
      <c r="AY28" s="995"/>
      <c r="AZ28" s="976"/>
      <c r="BA28" s="977"/>
      <c r="BB28" s="994">
        <v>0.44</v>
      </c>
      <c r="BC28" s="995">
        <v>0.12</v>
      </c>
      <c r="BD28" s="995">
        <v>0.86</v>
      </c>
      <c r="BE28" s="995"/>
      <c r="BF28" s="976"/>
      <c r="BG28" s="977"/>
      <c r="BH28" s="1001">
        <f t="shared" ref="BH28:BK30" si="13">IF($A$1="补货",L28+R28+X28,L28)</f>
        <v>1</v>
      </c>
      <c r="BI28" s="1002">
        <f t="shared" si="13"/>
        <v>2</v>
      </c>
      <c r="BJ28" s="1002">
        <f t="shared" si="13"/>
        <v>2</v>
      </c>
      <c r="BK28" s="1002">
        <f t="shared" si="13"/>
        <v>8</v>
      </c>
      <c r="BL28" s="976"/>
      <c r="BM28" s="977"/>
      <c r="BN28" s="974">
        <v>2</v>
      </c>
      <c r="BO28" s="975"/>
      <c r="BP28" s="975"/>
      <c r="BQ28" s="975"/>
      <c r="BR28" s="976"/>
      <c r="BS28" s="977"/>
      <c r="BT28" s="1007">
        <f t="shared" si="7"/>
        <v>3</v>
      </c>
      <c r="BU28" s="1022">
        <f t="shared" si="7"/>
        <v>2</v>
      </c>
      <c r="BV28" s="1022">
        <f t="shared" si="7"/>
        <v>2</v>
      </c>
      <c r="BW28" s="1022">
        <f t="shared" si="7"/>
        <v>8</v>
      </c>
      <c r="BX28" s="976"/>
      <c r="BY28" s="977"/>
      <c r="BZ28" s="1023">
        <f t="shared" si="8"/>
        <v>47.7272727272727</v>
      </c>
      <c r="CA28" s="1024">
        <f t="shared" si="8"/>
        <v>116.666666666667</v>
      </c>
      <c r="CB28" s="1024">
        <f t="shared" si="8"/>
        <v>16.2790697674419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185</v>
      </c>
      <c r="C29" s="580"/>
      <c r="D29" s="593" t="s">
        <v>24</v>
      </c>
      <c r="E29" s="825" t="s">
        <v>25</v>
      </c>
      <c r="F29" s="914" t="s">
        <v>186</v>
      </c>
      <c r="G29" s="914" t="s">
        <v>187</v>
      </c>
      <c r="H29" s="914" t="s">
        <v>188</v>
      </c>
      <c r="I29" s="914" t="s">
        <v>189</v>
      </c>
      <c r="J29" s="914" t="s">
        <v>190</v>
      </c>
      <c r="K29" s="924"/>
      <c r="L29" s="677">
        <v>1</v>
      </c>
      <c r="M29" s="678">
        <v>6</v>
      </c>
      <c r="N29" s="678">
        <v>8</v>
      </c>
      <c r="O29" s="678">
        <v>3</v>
      </c>
      <c r="P29" s="678">
        <v>5</v>
      </c>
      <c r="Q29" s="939"/>
      <c r="R29" s="965">
        <v>10</v>
      </c>
      <c r="S29" s="966">
        <v>15</v>
      </c>
      <c r="T29" s="966">
        <v>65</v>
      </c>
      <c r="U29" s="966">
        <v>22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>
        <v>1</v>
      </c>
      <c r="AE29" s="678"/>
      <c r="AF29" s="678">
        <v>2</v>
      </c>
      <c r="AG29" s="678">
        <v>3</v>
      </c>
      <c r="AH29" s="678">
        <v>4</v>
      </c>
      <c r="AI29" s="939"/>
      <c r="AJ29" s="677">
        <v>2</v>
      </c>
      <c r="AK29" s="678">
        <v>2</v>
      </c>
      <c r="AL29" s="678">
        <v>8</v>
      </c>
      <c r="AM29" s="678">
        <v>13</v>
      </c>
      <c r="AN29" s="678">
        <v>7</v>
      </c>
      <c r="AO29" s="939"/>
      <c r="AP29" s="981">
        <v>2</v>
      </c>
      <c r="AQ29" s="982">
        <v>2</v>
      </c>
      <c r="AR29" s="982">
        <v>11</v>
      </c>
      <c r="AS29" s="982">
        <v>15</v>
      </c>
      <c r="AT29" s="982">
        <v>10</v>
      </c>
      <c r="AU29" s="942"/>
      <c r="AV29" s="981">
        <v>3</v>
      </c>
      <c r="AW29" s="982">
        <v>2</v>
      </c>
      <c r="AX29" s="982">
        <v>13</v>
      </c>
      <c r="AY29" s="982">
        <v>15</v>
      </c>
      <c r="AZ29" s="982">
        <v>10</v>
      </c>
      <c r="BA29" s="942"/>
      <c r="BB29" s="981">
        <v>0.76</v>
      </c>
      <c r="BC29" s="982">
        <v>0.24</v>
      </c>
      <c r="BD29" s="982">
        <v>1.45</v>
      </c>
      <c r="BE29" s="982">
        <v>2.12</v>
      </c>
      <c r="BF29" s="982">
        <v>1.95</v>
      </c>
      <c r="BG29" s="942"/>
      <c r="BH29" s="999">
        <f t="shared" si="13"/>
        <v>1</v>
      </c>
      <c r="BI29" s="773">
        <f t="shared" si="13"/>
        <v>6</v>
      </c>
      <c r="BJ29" s="773">
        <f t="shared" si="13"/>
        <v>8</v>
      </c>
      <c r="BK29" s="773">
        <f t="shared" si="13"/>
        <v>3</v>
      </c>
      <c r="BL29" s="773">
        <f>IF($A$1="补货",P29+V29+AB29,P29)</f>
        <v>5</v>
      </c>
      <c r="BM29" s="942"/>
      <c r="BN29" s="965">
        <v>5</v>
      </c>
      <c r="BO29" s="966"/>
      <c r="BP29" s="966"/>
      <c r="BQ29" s="966">
        <v>5</v>
      </c>
      <c r="BR29" s="966">
        <v>3</v>
      </c>
      <c r="BS29" s="942"/>
      <c r="BT29" s="772">
        <f t="shared" si="7"/>
        <v>6</v>
      </c>
      <c r="BU29" s="788">
        <f t="shared" si="7"/>
        <v>6</v>
      </c>
      <c r="BV29" s="788">
        <f t="shared" si="7"/>
        <v>8</v>
      </c>
      <c r="BW29" s="788">
        <f t="shared" si="7"/>
        <v>8</v>
      </c>
      <c r="BX29" s="788">
        <f t="shared" si="7"/>
        <v>8</v>
      </c>
      <c r="BY29" s="942"/>
      <c r="BZ29" s="1008">
        <f t="shared" si="8"/>
        <v>55.2631578947368</v>
      </c>
      <c r="CA29" s="1009">
        <f t="shared" si="8"/>
        <v>175</v>
      </c>
      <c r="CB29" s="1009">
        <f t="shared" si="8"/>
        <v>38.6206896551724</v>
      </c>
      <c r="CC29" s="1009">
        <f t="shared" si="8"/>
        <v>26.4150943396226</v>
      </c>
      <c r="CD29" s="1009">
        <f t="shared" si="8"/>
        <v>28.7179487179487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31</v>
      </c>
      <c r="E30" s="825" t="s">
        <v>32</v>
      </c>
      <c r="F30" s="913" t="s">
        <v>191</v>
      </c>
      <c r="G30" s="913" t="s">
        <v>192</v>
      </c>
      <c r="H30" s="913" t="s">
        <v>193</v>
      </c>
      <c r="I30" s="913" t="s">
        <v>194</v>
      </c>
      <c r="J30" s="913" t="s">
        <v>195</v>
      </c>
      <c r="K30" s="926"/>
      <c r="L30" s="683">
        <v>6</v>
      </c>
      <c r="M30" s="684">
        <v>2</v>
      </c>
      <c r="N30" s="684">
        <v>3</v>
      </c>
      <c r="O30" s="684">
        <v>5</v>
      </c>
      <c r="P30" s="684">
        <v>5</v>
      </c>
      <c r="Q30" s="948"/>
      <c r="R30" s="971">
        <v>14</v>
      </c>
      <c r="S30" s="972">
        <v>18</v>
      </c>
      <c r="T30" s="972">
        <v>5</v>
      </c>
      <c r="U30" s="972">
        <v>8</v>
      </c>
      <c r="V30" s="972">
        <v>16</v>
      </c>
      <c r="W30" s="951"/>
      <c r="X30" s="971"/>
      <c r="Y30" s="972"/>
      <c r="Z30" s="972"/>
      <c r="AA30" s="972"/>
      <c r="AB30" s="972"/>
      <c r="AC30" s="951"/>
      <c r="AD30" s="683"/>
      <c r="AE30" s="684"/>
      <c r="AF30" s="684">
        <v>1</v>
      </c>
      <c r="AG30" s="684">
        <v>8</v>
      </c>
      <c r="AH30" s="684">
        <v>1</v>
      </c>
      <c r="AI30" s="948"/>
      <c r="AJ30" s="683">
        <v>1</v>
      </c>
      <c r="AK30" s="684">
        <v>2</v>
      </c>
      <c r="AL30" s="684">
        <v>5</v>
      </c>
      <c r="AM30" s="684">
        <v>12</v>
      </c>
      <c r="AN30" s="684">
        <v>3</v>
      </c>
      <c r="AO30" s="948"/>
      <c r="AP30" s="986">
        <v>1</v>
      </c>
      <c r="AQ30" s="987">
        <v>2</v>
      </c>
      <c r="AR30" s="987">
        <v>5</v>
      </c>
      <c r="AS30" s="987">
        <v>18</v>
      </c>
      <c r="AT30" s="987">
        <v>6</v>
      </c>
      <c r="AU30" s="951"/>
      <c r="AV30" s="986">
        <v>1</v>
      </c>
      <c r="AW30" s="987">
        <v>3</v>
      </c>
      <c r="AX30" s="987">
        <v>7</v>
      </c>
      <c r="AY30" s="987">
        <v>20</v>
      </c>
      <c r="AZ30" s="987">
        <v>8</v>
      </c>
      <c r="BA30" s="951"/>
      <c r="BB30" s="986">
        <v>0.12</v>
      </c>
      <c r="BC30" s="987">
        <v>0.26</v>
      </c>
      <c r="BD30" s="987">
        <v>1.13</v>
      </c>
      <c r="BE30" s="987">
        <v>4.03</v>
      </c>
      <c r="BF30" s="987">
        <v>0.69</v>
      </c>
      <c r="BG30" s="951"/>
      <c r="BH30" s="776">
        <f t="shared" si="13"/>
        <v>6</v>
      </c>
      <c r="BI30" s="777">
        <f t="shared" si="13"/>
        <v>2</v>
      </c>
      <c r="BJ30" s="777">
        <f t="shared" si="13"/>
        <v>3</v>
      </c>
      <c r="BK30" s="777">
        <f t="shared" si="13"/>
        <v>5</v>
      </c>
      <c r="BL30" s="777">
        <f>IF($A$1="补货",P30+V30+AB30,P30)</f>
        <v>5</v>
      </c>
      <c r="BM30" s="951"/>
      <c r="BN30" s="971"/>
      <c r="BO30" s="972"/>
      <c r="BP30" s="972">
        <v>3</v>
      </c>
      <c r="BQ30" s="972">
        <v>8</v>
      </c>
      <c r="BR30" s="972"/>
      <c r="BS30" s="951"/>
      <c r="BT30" s="791">
        <f t="shared" si="7"/>
        <v>6</v>
      </c>
      <c r="BU30" s="792">
        <f t="shared" si="7"/>
        <v>2</v>
      </c>
      <c r="BV30" s="792">
        <f t="shared" si="7"/>
        <v>6</v>
      </c>
      <c r="BW30" s="792">
        <f t="shared" si="7"/>
        <v>13</v>
      </c>
      <c r="BX30" s="792">
        <f t="shared" si="7"/>
        <v>5</v>
      </c>
      <c r="BY30" s="951"/>
      <c r="BZ30" s="1017">
        <f t="shared" si="8"/>
        <v>350</v>
      </c>
      <c r="CA30" s="1018">
        <f t="shared" si="8"/>
        <v>53.8461538461538</v>
      </c>
      <c r="CB30" s="1018">
        <f t="shared" si="8"/>
        <v>37.1681415929204</v>
      </c>
      <c r="CC30" s="1018">
        <f t="shared" si="8"/>
        <v>22.5806451612903</v>
      </c>
      <c r="CD30" s="1018">
        <f t="shared" si="8"/>
        <v>50.7246376811594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3</v>
      </c>
      <c r="M7" s="104">
        <f t="shared" si="0"/>
        <v>30.6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2</v>
      </c>
      <c r="M160" s="100">
        <f t="shared" si="6"/>
        <v>25.4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2</v>
      </c>
      <c r="M187" s="100">
        <f t="shared" si="6"/>
        <v>35.4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1580</v>
      </c>
      <c r="D4" s="8" t="s">
        <v>1581</v>
      </c>
      <c r="E4" s="8"/>
      <c r="F4" s="9"/>
      <c r="G4" s="10" t="s">
        <v>1582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783</v>
      </c>
    </row>
    <row r="5" customHeight="1" spans="2:22">
      <c r="B5" s="6"/>
      <c r="C5" s="7" t="s">
        <v>1583</v>
      </c>
      <c r="D5" s="8" t="s">
        <v>1584</v>
      </c>
      <c r="E5" s="8"/>
      <c r="F5" s="9"/>
      <c r="G5" s="10" t="s">
        <v>1585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783</v>
      </c>
    </row>
    <row r="6" customHeight="1" spans="2:22">
      <c r="B6" s="6"/>
      <c r="C6" s="7" t="s">
        <v>1586</v>
      </c>
      <c r="D6" s="8" t="s">
        <v>1587</v>
      </c>
      <c r="E6" s="8"/>
      <c r="F6" s="9"/>
      <c r="G6" s="10" t="s">
        <v>1588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783</v>
      </c>
    </row>
    <row r="7" customHeight="1" spans="2:22">
      <c r="B7" s="6"/>
      <c r="C7" s="7" t="s">
        <v>1589</v>
      </c>
      <c r="D7" s="8" t="s">
        <v>1590</v>
      </c>
      <c r="E7" s="8"/>
      <c r="F7" s="9"/>
      <c r="G7" s="10" t="s">
        <v>1591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783</v>
      </c>
    </row>
    <row r="8" customHeight="1" spans="2:22">
      <c r="B8" s="6"/>
      <c r="C8" s="7" t="s">
        <v>1592</v>
      </c>
      <c r="D8" s="8" t="s">
        <v>1593</v>
      </c>
      <c r="E8" s="8"/>
      <c r="F8" s="9"/>
      <c r="G8" s="10" t="s">
        <v>1594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783</v>
      </c>
    </row>
    <row r="9" customHeight="1" spans="2:22">
      <c r="B9" s="6"/>
      <c r="C9" s="7" t="s">
        <v>1595</v>
      </c>
      <c r="D9" s="8" t="s">
        <v>1596</v>
      </c>
      <c r="E9" s="8"/>
      <c r="F9" s="9"/>
      <c r="G9" s="10" t="s">
        <v>1597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783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9"/>
      <c r="H2" s="579"/>
      <c r="I2" s="579"/>
      <c r="J2" s="579"/>
      <c r="K2" s="693"/>
      <c r="L2" s="525" t="s">
        <v>197</v>
      </c>
      <c r="M2" s="579"/>
      <c r="N2" s="579"/>
      <c r="O2" s="579"/>
      <c r="P2" s="579"/>
      <c r="Q2" s="693"/>
      <c r="R2" s="862" t="s">
        <v>198</v>
      </c>
      <c r="S2" s="525" t="s">
        <v>199</v>
      </c>
      <c r="T2" s="579"/>
      <c r="U2" s="579"/>
      <c r="V2" s="579"/>
      <c r="W2" s="579"/>
      <c r="X2" s="630"/>
    </row>
    <row r="3" s="475" customFormat="1" ht="26.25" spans="2:24">
      <c r="B3" s="822" t="s">
        <v>13</v>
      </c>
      <c r="C3" s="822" t="s">
        <v>14</v>
      </c>
      <c r="D3" s="822" t="s">
        <v>15</v>
      </c>
      <c r="E3" s="823" t="s">
        <v>16</v>
      </c>
      <c r="F3" s="824" t="s">
        <v>17</v>
      </c>
      <c r="G3" s="822" t="s">
        <v>18</v>
      </c>
      <c r="H3" s="822" t="s">
        <v>19</v>
      </c>
      <c r="I3" s="822" t="s">
        <v>20</v>
      </c>
      <c r="J3" s="822" t="s">
        <v>21</v>
      </c>
      <c r="K3" s="840" t="s">
        <v>22</v>
      </c>
      <c r="L3" s="824" t="s">
        <v>17</v>
      </c>
      <c r="M3" s="822" t="s">
        <v>18</v>
      </c>
      <c r="N3" s="822" t="s">
        <v>19</v>
      </c>
      <c r="O3" s="822" t="s">
        <v>20</v>
      </c>
      <c r="P3" s="822" t="s">
        <v>21</v>
      </c>
      <c r="Q3" s="840" t="s">
        <v>22</v>
      </c>
      <c r="R3" s="863"/>
      <c r="S3" s="824" t="s">
        <v>17</v>
      </c>
      <c r="T3" s="822" t="s">
        <v>18</v>
      </c>
      <c r="U3" s="822" t="s">
        <v>19</v>
      </c>
      <c r="V3" s="822" t="s">
        <v>20</v>
      </c>
      <c r="W3" s="822" t="s">
        <v>21</v>
      </c>
      <c r="X3" s="840" t="s">
        <v>22</v>
      </c>
    </row>
    <row r="4" ht="30" customHeight="1" spans="2:24">
      <c r="B4" s="580" t="s">
        <v>23</v>
      </c>
      <c r="C4" s="580"/>
      <c r="D4" s="593" t="s">
        <v>24</v>
      </c>
      <c r="E4" s="825" t="s">
        <v>25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26</v>
      </c>
      <c r="T4" s="866" t="s">
        <v>27</v>
      </c>
      <c r="U4" s="866" t="s">
        <v>28</v>
      </c>
      <c r="V4" s="866" t="s">
        <v>29</v>
      </c>
      <c r="W4" s="866" t="s">
        <v>30</v>
      </c>
      <c r="X4" s="867"/>
    </row>
    <row r="5" ht="30" customHeight="1" spans="2:24">
      <c r="B5" s="828"/>
      <c r="C5" s="828"/>
      <c r="D5" s="593" t="s">
        <v>31</v>
      </c>
      <c r="E5" s="825" t="s">
        <v>32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33</v>
      </c>
      <c r="T5" s="870" t="s">
        <v>34</v>
      </c>
      <c r="U5" s="870" t="s">
        <v>35</v>
      </c>
      <c r="V5" s="870" t="s">
        <v>36</v>
      </c>
      <c r="W5" s="870" t="s">
        <v>37</v>
      </c>
      <c r="X5" s="871"/>
    </row>
    <row r="6" ht="30" customHeight="1" spans="2:24">
      <c r="B6" s="832"/>
      <c r="C6" s="832"/>
      <c r="D6" s="593" t="s">
        <v>38</v>
      </c>
      <c r="E6" s="825" t="s">
        <v>39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40</v>
      </c>
      <c r="T6" s="874" t="s">
        <v>41</v>
      </c>
      <c r="U6" s="874" t="s">
        <v>42</v>
      </c>
      <c r="V6" s="875" t="s">
        <v>43</v>
      </c>
      <c r="W6" s="875" t="s">
        <v>44</v>
      </c>
      <c r="X6" s="876"/>
    </row>
    <row r="7" ht="30" customHeight="1" spans="2:24">
      <c r="B7" s="580" t="s">
        <v>45</v>
      </c>
      <c r="C7" s="580"/>
      <c r="D7" s="593" t="s">
        <v>46</v>
      </c>
      <c r="E7" s="825" t="s">
        <v>47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48</v>
      </c>
      <c r="T7" s="879" t="s">
        <v>49</v>
      </c>
      <c r="U7" s="879" t="s">
        <v>50</v>
      </c>
      <c r="V7" s="879" t="s">
        <v>51</v>
      </c>
      <c r="W7" s="866" t="s">
        <v>52</v>
      </c>
      <c r="X7" s="880"/>
    </row>
    <row r="8" ht="30" customHeight="1" spans="2:24">
      <c r="B8" s="828"/>
      <c r="C8" s="828"/>
      <c r="D8" s="593" t="s">
        <v>53</v>
      </c>
      <c r="E8" s="825" t="s">
        <v>54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55</v>
      </c>
      <c r="T8" s="882" t="s">
        <v>56</v>
      </c>
      <c r="U8" s="882" t="s">
        <v>57</v>
      </c>
      <c r="V8" s="870" t="s">
        <v>58</v>
      </c>
      <c r="W8" s="870" t="s">
        <v>59</v>
      </c>
      <c r="X8" s="883"/>
    </row>
    <row r="9" ht="30" customHeight="1" spans="2:24">
      <c r="B9" s="828"/>
      <c r="C9" s="828"/>
      <c r="D9" s="593" t="s">
        <v>60</v>
      </c>
      <c r="E9" s="825" t="s">
        <v>61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62</v>
      </c>
      <c r="T9" s="882" t="s">
        <v>63</v>
      </c>
      <c r="U9" s="882" t="s">
        <v>64</v>
      </c>
      <c r="V9" s="870" t="s">
        <v>65</v>
      </c>
      <c r="W9" s="870" t="s">
        <v>66</v>
      </c>
      <c r="X9" s="883"/>
    </row>
    <row r="10" ht="30" customHeight="1" spans="2:24">
      <c r="B10" s="832"/>
      <c r="C10" s="832"/>
      <c r="D10" s="593" t="s">
        <v>67</v>
      </c>
      <c r="E10" s="825" t="s">
        <v>68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69</v>
      </c>
      <c r="T10" s="874" t="s">
        <v>70</v>
      </c>
      <c r="U10" s="874" t="s">
        <v>71</v>
      </c>
      <c r="V10" s="875" t="s">
        <v>72</v>
      </c>
      <c r="W10" s="875" t="s">
        <v>73</v>
      </c>
      <c r="X10" s="884"/>
    </row>
    <row r="11" ht="60" customHeight="1" spans="2:24">
      <c r="B11" s="580" t="s">
        <v>74</v>
      </c>
      <c r="C11" s="580"/>
      <c r="D11" s="593" t="s">
        <v>24</v>
      </c>
      <c r="E11" s="825" t="s">
        <v>25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3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108</v>
      </c>
      <c r="S11" s="878" t="s">
        <v>75</v>
      </c>
      <c r="T11" s="879" t="s">
        <v>76</v>
      </c>
      <c r="U11" s="879" t="s">
        <v>77</v>
      </c>
      <c r="V11" s="866" t="s">
        <v>78</v>
      </c>
      <c r="W11" s="866" t="s">
        <v>79</v>
      </c>
      <c r="X11" s="886" t="s">
        <v>80</v>
      </c>
    </row>
    <row r="12" ht="60" customHeight="1" spans="2:24">
      <c r="B12" s="828"/>
      <c r="C12" s="828"/>
      <c r="D12" s="593" t="s">
        <v>38</v>
      </c>
      <c r="E12" s="825" t="s">
        <v>39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81</v>
      </c>
      <c r="T12" s="874" t="s">
        <v>82</v>
      </c>
      <c r="U12" s="874" t="s">
        <v>83</v>
      </c>
      <c r="V12" s="875" t="s">
        <v>84</v>
      </c>
      <c r="W12" s="875" t="s">
        <v>85</v>
      </c>
      <c r="X12" s="888" t="s">
        <v>86</v>
      </c>
    </row>
    <row r="13" ht="39.95" customHeight="1" spans="2:24">
      <c r="B13" s="580" t="s">
        <v>87</v>
      </c>
      <c r="C13" s="580"/>
      <c r="D13" s="593" t="s">
        <v>24</v>
      </c>
      <c r="E13" s="825" t="s">
        <v>25</v>
      </c>
      <c r="F13" s="835">
        <f>'在庫（雨衣）'!BN13</f>
        <v>15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1100</v>
      </c>
      <c r="S13" s="889" t="s">
        <v>88</v>
      </c>
      <c r="T13" s="890" t="s">
        <v>89</v>
      </c>
      <c r="U13" s="890" t="s">
        <v>90</v>
      </c>
      <c r="V13" s="891"/>
      <c r="W13" s="891"/>
      <c r="X13" s="880"/>
    </row>
    <row r="14" ht="39.95" customHeight="1" spans="2:24">
      <c r="B14" s="828"/>
      <c r="C14" s="828"/>
      <c r="D14" s="593" t="s">
        <v>31</v>
      </c>
      <c r="E14" s="825" t="s">
        <v>32</v>
      </c>
      <c r="F14" s="836">
        <f>'在庫（雨衣）'!BN14</f>
        <v>8</v>
      </c>
      <c r="G14" s="830">
        <f>'在庫（雨衣）'!BO14</f>
        <v>5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93</v>
      </c>
      <c r="T14" s="893" t="s">
        <v>94</v>
      </c>
      <c r="U14" s="893" t="s">
        <v>95</v>
      </c>
      <c r="V14" s="894"/>
      <c r="W14" s="894"/>
      <c r="X14" s="883"/>
    </row>
    <row r="15" ht="39.95" customHeight="1" spans="2:24">
      <c r="B15" s="832"/>
      <c r="C15" s="832"/>
      <c r="D15" s="593" t="s">
        <v>38</v>
      </c>
      <c r="E15" s="825" t="s">
        <v>39</v>
      </c>
      <c r="F15" s="833">
        <f>'在庫（雨衣）'!BN15</f>
        <v>11</v>
      </c>
      <c r="G15" s="834">
        <f>'在庫（雨衣）'!BO15</f>
        <v>11</v>
      </c>
      <c r="H15" s="834">
        <f>'在庫（雨衣）'!BP15</f>
        <v>5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98</v>
      </c>
      <c r="T15" s="896" t="s">
        <v>99</v>
      </c>
      <c r="U15" s="896" t="s">
        <v>100</v>
      </c>
      <c r="V15" s="897"/>
      <c r="W15" s="897"/>
      <c r="X15" s="884"/>
    </row>
    <row r="16" ht="39.95" customHeight="1" spans="2:24">
      <c r="B16" s="580" t="s">
        <v>103</v>
      </c>
      <c r="C16" s="580"/>
      <c r="D16" s="593" t="s">
        <v>24</v>
      </c>
      <c r="E16" s="825" t="s">
        <v>25</v>
      </c>
      <c r="F16" s="835">
        <f>'在庫（雨衣）'!BN16</f>
        <v>0</v>
      </c>
      <c r="G16" s="827">
        <f>'在庫（雨衣）'!BO16</f>
        <v>5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160</v>
      </c>
      <c r="S16" s="878" t="s">
        <v>104</v>
      </c>
      <c r="T16" s="879" t="s">
        <v>105</v>
      </c>
      <c r="U16" s="879" t="s">
        <v>106</v>
      </c>
      <c r="V16" s="879" t="s">
        <v>107</v>
      </c>
      <c r="W16" s="879" t="s">
        <v>200</v>
      </c>
      <c r="X16" s="880"/>
    </row>
    <row r="17" ht="39.95" customHeight="1" spans="2:24">
      <c r="B17" s="828"/>
      <c r="C17" s="828"/>
      <c r="D17" s="593" t="s">
        <v>38</v>
      </c>
      <c r="E17" s="825" t="s">
        <v>39</v>
      </c>
      <c r="F17" s="836">
        <f>'在庫（雨衣）'!BN17</f>
        <v>0</v>
      </c>
      <c r="G17" s="830">
        <f>'在庫（雨衣）'!BO17</f>
        <v>3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109</v>
      </c>
      <c r="T17" s="882" t="s">
        <v>110</v>
      </c>
      <c r="U17" s="882" t="s">
        <v>111</v>
      </c>
      <c r="V17" s="882" t="s">
        <v>112</v>
      </c>
      <c r="W17" s="882" t="s">
        <v>113</v>
      </c>
      <c r="X17" s="883"/>
    </row>
    <row r="18" ht="39.95" customHeight="1" spans="2:24">
      <c r="B18" s="832"/>
      <c r="C18" s="832"/>
      <c r="D18" s="593" t="s">
        <v>31</v>
      </c>
      <c r="E18" s="825" t="s">
        <v>32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114</v>
      </c>
      <c r="T18" s="874" t="s">
        <v>115</v>
      </c>
      <c r="U18" s="874" t="s">
        <v>116</v>
      </c>
      <c r="V18" s="874" t="s">
        <v>117</v>
      </c>
      <c r="W18" s="874" t="s">
        <v>118</v>
      </c>
      <c r="X18" s="884"/>
    </row>
    <row r="19" ht="39.95" customHeight="1" spans="2:24">
      <c r="B19" s="580" t="s">
        <v>119</v>
      </c>
      <c r="C19" s="580"/>
      <c r="D19" s="593" t="s">
        <v>24</v>
      </c>
      <c r="E19" s="825" t="s">
        <v>25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152</v>
      </c>
      <c r="S19" s="878" t="s">
        <v>120</v>
      </c>
      <c r="T19" s="879" t="s">
        <v>121</v>
      </c>
      <c r="U19" s="879" t="s">
        <v>122</v>
      </c>
      <c r="V19" s="879" t="s">
        <v>123</v>
      </c>
      <c r="W19" s="879" t="s">
        <v>124</v>
      </c>
      <c r="X19" s="880"/>
    </row>
    <row r="20" ht="39.95" customHeight="1" spans="2:24">
      <c r="B20" s="828"/>
      <c r="C20" s="828"/>
      <c r="D20" s="593" t="s">
        <v>31</v>
      </c>
      <c r="E20" s="825" t="s">
        <v>32</v>
      </c>
      <c r="F20" s="829">
        <f>'在庫（雨衣）'!BN20</f>
        <v>0</v>
      </c>
      <c r="G20" s="839">
        <f>'在庫（雨衣）'!BO20</f>
        <v>2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125</v>
      </c>
      <c r="T20" s="882" t="s">
        <v>126</v>
      </c>
      <c r="U20" s="882" t="s">
        <v>127</v>
      </c>
      <c r="V20" s="882" t="s">
        <v>128</v>
      </c>
      <c r="W20" s="882" t="s">
        <v>129</v>
      </c>
      <c r="X20" s="883"/>
    </row>
    <row r="21" ht="39.95" customHeight="1" spans="2:24">
      <c r="B21" s="832"/>
      <c r="C21" s="832"/>
      <c r="D21" s="593" t="s">
        <v>130</v>
      </c>
      <c r="E21" s="825" t="s">
        <v>131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2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132</v>
      </c>
      <c r="T21" s="874" t="s">
        <v>133</v>
      </c>
      <c r="U21" s="874" t="s">
        <v>134</v>
      </c>
      <c r="V21" s="874" t="s">
        <v>135</v>
      </c>
      <c r="W21" s="874" t="s">
        <v>136</v>
      </c>
      <c r="X21" s="884"/>
    </row>
    <row r="22" ht="60" customHeight="1" spans="2:24">
      <c r="B22" s="580" t="s">
        <v>137</v>
      </c>
      <c r="C22" s="580"/>
      <c r="D22" s="593" t="s">
        <v>138</v>
      </c>
      <c r="E22" s="825" t="s">
        <v>139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140</v>
      </c>
      <c r="T22" s="879" t="s">
        <v>141</v>
      </c>
      <c r="U22" s="879" t="s">
        <v>142</v>
      </c>
      <c r="V22" s="879" t="s">
        <v>143</v>
      </c>
      <c r="W22" s="879" t="s">
        <v>144</v>
      </c>
      <c r="X22" s="880"/>
    </row>
    <row r="23" ht="60" customHeight="1" spans="2:24">
      <c r="B23" s="832"/>
      <c r="C23" s="832"/>
      <c r="D23" s="593" t="s">
        <v>145</v>
      </c>
      <c r="E23" s="825" t="s">
        <v>146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147</v>
      </c>
      <c r="T23" s="874" t="s">
        <v>148</v>
      </c>
      <c r="U23" s="874" t="s">
        <v>149</v>
      </c>
      <c r="V23" s="874" t="s">
        <v>150</v>
      </c>
      <c r="W23" s="874" t="s">
        <v>151</v>
      </c>
      <c r="X23" s="884"/>
    </row>
    <row r="24" ht="30" customHeight="1" spans="2:24">
      <c r="B24" s="580" t="s">
        <v>152</v>
      </c>
      <c r="C24" s="580"/>
      <c r="D24" s="593" t="s">
        <v>153</v>
      </c>
      <c r="E24" s="825" t="s">
        <v>154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468</v>
      </c>
      <c r="S24" s="878" t="s">
        <v>155</v>
      </c>
      <c r="T24" s="879" t="s">
        <v>156</v>
      </c>
      <c r="U24" s="879" t="s">
        <v>157</v>
      </c>
      <c r="V24" s="879" t="s">
        <v>158</v>
      </c>
      <c r="W24" s="879" t="s">
        <v>159</v>
      </c>
      <c r="X24" s="886" t="s">
        <v>160</v>
      </c>
    </row>
    <row r="25" ht="30" customHeight="1" spans="2:24">
      <c r="B25" s="828"/>
      <c r="C25" s="828"/>
      <c r="D25" s="593" t="s">
        <v>24</v>
      </c>
      <c r="E25" s="825" t="s">
        <v>25</v>
      </c>
      <c r="F25" s="829">
        <f>'在庫（雨衣）'!BN25</f>
        <v>10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1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161</v>
      </c>
      <c r="T25" s="882" t="s">
        <v>162</v>
      </c>
      <c r="U25" s="882" t="s">
        <v>163</v>
      </c>
      <c r="V25" s="882" t="s">
        <v>164</v>
      </c>
      <c r="W25" s="882" t="s">
        <v>165</v>
      </c>
      <c r="X25" s="899" t="s">
        <v>166</v>
      </c>
    </row>
    <row r="26" ht="30" customHeight="1" spans="2:24">
      <c r="B26" s="828"/>
      <c r="C26" s="828"/>
      <c r="D26" s="593" t="s">
        <v>31</v>
      </c>
      <c r="E26" s="825" t="s">
        <v>32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167</v>
      </c>
      <c r="T26" s="882" t="s">
        <v>168</v>
      </c>
      <c r="U26" s="882" t="s">
        <v>169</v>
      </c>
      <c r="V26" s="882" t="s">
        <v>170</v>
      </c>
      <c r="W26" s="882" t="s">
        <v>171</v>
      </c>
      <c r="X26" s="899" t="s">
        <v>172</v>
      </c>
    </row>
    <row r="27" ht="30" customHeight="1" spans="2:24">
      <c r="B27" s="832"/>
      <c r="C27" s="832"/>
      <c r="D27" s="593" t="s">
        <v>130</v>
      </c>
      <c r="E27" s="825" t="s">
        <v>131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2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173</v>
      </c>
      <c r="T27" s="874" t="s">
        <v>174</v>
      </c>
      <c r="U27" s="874" t="s">
        <v>175</v>
      </c>
      <c r="V27" s="874" t="s">
        <v>176</v>
      </c>
      <c r="W27" s="874" t="s">
        <v>177</v>
      </c>
      <c r="X27" s="888" t="s">
        <v>178</v>
      </c>
    </row>
    <row r="28" ht="140.1" customHeight="1" spans="2:24">
      <c r="B28" s="822" t="s">
        <v>179</v>
      </c>
      <c r="C28" s="822"/>
      <c r="D28" s="593" t="s">
        <v>180</v>
      </c>
      <c r="E28" s="825" t="s">
        <v>180</v>
      </c>
      <c r="F28" s="835">
        <f>'在庫（雨衣）'!BN28</f>
        <v>2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56</v>
      </c>
      <c r="S28" s="902" t="s">
        <v>181</v>
      </c>
      <c r="T28" s="903" t="s">
        <v>182</v>
      </c>
      <c r="U28" s="903" t="s">
        <v>183</v>
      </c>
      <c r="V28" s="903" t="s">
        <v>184</v>
      </c>
      <c r="W28" s="904"/>
      <c r="X28" s="905"/>
    </row>
    <row r="29" ht="60" customHeight="1" spans="2:24">
      <c r="B29" s="580" t="s">
        <v>185</v>
      </c>
      <c r="C29" s="580"/>
      <c r="D29" s="593" t="s">
        <v>24</v>
      </c>
      <c r="E29" s="825" t="s">
        <v>25</v>
      </c>
      <c r="F29" s="835">
        <f>'在庫（雨衣）'!BN29</f>
        <v>5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5</v>
      </c>
      <c r="J29" s="827">
        <f>'在庫（雨衣）'!BR29</f>
        <v>3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840</v>
      </c>
      <c r="S29" s="878" t="s">
        <v>186</v>
      </c>
      <c r="T29" s="879" t="s">
        <v>187</v>
      </c>
      <c r="U29" s="879" t="s">
        <v>188</v>
      </c>
      <c r="V29" s="879" t="s">
        <v>189</v>
      </c>
      <c r="W29" s="879" t="s">
        <v>190</v>
      </c>
      <c r="X29" s="880"/>
    </row>
    <row r="30" ht="60" customHeight="1" spans="2:24">
      <c r="B30" s="832"/>
      <c r="C30" s="832"/>
      <c r="D30" s="593" t="s">
        <v>31</v>
      </c>
      <c r="E30" s="825" t="s">
        <v>32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3</v>
      </c>
      <c r="I30" s="838">
        <f>'在庫（雨衣）'!BQ30</f>
        <v>8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191</v>
      </c>
      <c r="T30" s="874" t="s">
        <v>192</v>
      </c>
      <c r="U30" s="874" t="s">
        <v>193</v>
      </c>
      <c r="V30" s="874" t="s">
        <v>194</v>
      </c>
      <c r="W30" s="874" t="s">
        <v>195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2884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O10" activePane="bottomRight" state="frozen"/>
      <selection/>
      <selection pane="topRight"/>
      <selection pane="bottomLeft"/>
      <selection pane="bottomRight" activeCell="CA14" sqref="CA14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10</v>
      </c>
      <c r="BY2" s="579"/>
      <c r="BZ2" s="579"/>
      <c r="CA2" s="579"/>
      <c r="CB2" s="579"/>
      <c r="CC2" s="579"/>
      <c r="CD2" s="693"/>
      <c r="CE2" s="525" t="s">
        <v>11</v>
      </c>
      <c r="CF2" s="579"/>
      <c r="CG2" s="579"/>
      <c r="CH2" s="579"/>
      <c r="CI2" s="579"/>
      <c r="CJ2" s="579"/>
      <c r="CK2" s="693"/>
      <c r="CL2" s="536" t="s">
        <v>12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13</v>
      </c>
      <c r="C3" s="647" t="s">
        <v>14</v>
      </c>
      <c r="D3" s="647" t="s">
        <v>15</v>
      </c>
      <c r="E3" s="648" t="s">
        <v>16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201</v>
      </c>
      <c r="C4" s="583"/>
      <c r="D4" s="650" t="s">
        <v>202</v>
      </c>
      <c r="E4" s="651" t="s">
        <v>203</v>
      </c>
      <c r="F4" s="652" t="s">
        <v>204</v>
      </c>
      <c r="G4" s="652" t="s">
        <v>205</v>
      </c>
      <c r="H4" s="652" t="s">
        <v>206</v>
      </c>
      <c r="I4" s="652" t="s">
        <v>207</v>
      </c>
      <c r="J4" s="652" t="s">
        <v>208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5</v>
      </c>
      <c r="BR4" s="773">
        <f t="shared" si="0"/>
        <v>3</v>
      </c>
      <c r="BS4" s="773">
        <f t="shared" si="0"/>
        <v>3</v>
      </c>
      <c r="BT4" s="773">
        <f t="shared" si="0"/>
        <v>4</v>
      </c>
      <c r="BU4" s="773">
        <f t="shared" si="0"/>
        <v>2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5</v>
      </c>
      <c r="CF4" s="788">
        <f t="shared" si="3"/>
        <v>3</v>
      </c>
      <c r="CG4" s="788">
        <f t="shared" si="3"/>
        <v>3</v>
      </c>
      <c r="CH4" s="788">
        <f t="shared" si="3"/>
        <v>4</v>
      </c>
      <c r="CI4" s="788">
        <f t="shared" si="3"/>
        <v>2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209</v>
      </c>
      <c r="E5" s="654" t="s">
        <v>210</v>
      </c>
      <c r="F5" s="655" t="s">
        <v>211</v>
      </c>
      <c r="G5" s="655" t="s">
        <v>212</v>
      </c>
      <c r="H5" s="655" t="s">
        <v>213</v>
      </c>
      <c r="I5" s="655" t="s">
        <v>214</v>
      </c>
      <c r="J5" s="655" t="s">
        <v>215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3</v>
      </c>
      <c r="BR5" s="775">
        <f t="shared" si="0"/>
        <v>3</v>
      </c>
      <c r="BS5" s="775">
        <f t="shared" si="0"/>
        <v>3</v>
      </c>
      <c r="BT5" s="775">
        <f t="shared" si="0"/>
        <v>2</v>
      </c>
      <c r="BU5" s="775">
        <f t="shared" si="0"/>
        <v>0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3</v>
      </c>
      <c r="CF5" s="790">
        <f t="shared" si="3"/>
        <v>3</v>
      </c>
      <c r="CG5" s="790">
        <f t="shared" si="3"/>
        <v>3</v>
      </c>
      <c r="CH5" s="790">
        <f t="shared" si="3"/>
        <v>2</v>
      </c>
      <c r="CI5" s="790">
        <f t="shared" si="3"/>
        <v>0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0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216</v>
      </c>
      <c r="E6" s="656" t="s">
        <v>217</v>
      </c>
      <c r="F6" s="655" t="s">
        <v>218</v>
      </c>
      <c r="G6" s="655" t="s">
        <v>219</v>
      </c>
      <c r="H6" s="655" t="s">
        <v>220</v>
      </c>
      <c r="I6" s="655" t="s">
        <v>221</v>
      </c>
      <c r="J6" s="655" t="s">
        <v>222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/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0.03</v>
      </c>
      <c r="BM6" s="751">
        <v>0.02</v>
      </c>
      <c r="BN6" s="751">
        <v>0.24</v>
      </c>
      <c r="BO6" s="768"/>
      <c r="BP6" s="749"/>
      <c r="BQ6" s="774">
        <f t="shared" si="0"/>
        <v>2</v>
      </c>
      <c r="BR6" s="775">
        <f t="shared" si="0"/>
        <v>3</v>
      </c>
      <c r="BS6" s="775">
        <f t="shared" si="0"/>
        <v>3</v>
      </c>
      <c r="BT6" s="775">
        <f t="shared" si="0"/>
        <v>2</v>
      </c>
      <c r="BU6" s="775">
        <f t="shared" si="0"/>
        <v>3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2</v>
      </c>
      <c r="CF6" s="790">
        <f t="shared" si="3"/>
        <v>3</v>
      </c>
      <c r="CG6" s="790">
        <f t="shared" si="3"/>
        <v>3</v>
      </c>
      <c r="CH6" s="790">
        <f t="shared" si="3"/>
        <v>2</v>
      </c>
      <c r="CI6" s="790">
        <f t="shared" si="3"/>
        <v>3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700</v>
      </c>
      <c r="CO6" s="807">
        <f t="shared" si="6"/>
        <v>700</v>
      </c>
      <c r="CP6" s="807">
        <f t="shared" si="6"/>
        <v>87.5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223</v>
      </c>
      <c r="E7" s="658" t="s">
        <v>223</v>
      </c>
      <c r="F7" s="659" t="s">
        <v>224</v>
      </c>
      <c r="G7" s="659" t="s">
        <v>225</v>
      </c>
      <c r="H7" s="659" t="s">
        <v>226</v>
      </c>
      <c r="I7" s="659" t="s">
        <v>227</v>
      </c>
      <c r="J7" s="659" t="s">
        <v>228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2</v>
      </c>
      <c r="BS7" s="777">
        <f t="shared" si="0"/>
        <v>5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2</v>
      </c>
      <c r="CG7" s="792">
        <f t="shared" si="3"/>
        <v>5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229</v>
      </c>
      <c r="C8" s="660"/>
      <c r="D8" s="661" t="s">
        <v>230</v>
      </c>
      <c r="E8" s="662" t="s">
        <v>231</v>
      </c>
      <c r="F8" s="663" t="s">
        <v>232</v>
      </c>
      <c r="G8" s="663" t="s">
        <v>233</v>
      </c>
      <c r="H8" s="663" t="s">
        <v>234</v>
      </c>
      <c r="I8" s="663" t="s">
        <v>235</v>
      </c>
      <c r="J8" s="663" t="s">
        <v>236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1</v>
      </c>
      <c r="BH8" s="770"/>
      <c r="BI8" s="759"/>
      <c r="BJ8" s="760"/>
      <c r="BK8" s="761">
        <v>0.02</v>
      </c>
      <c r="BL8" s="761"/>
      <c r="BM8" s="761">
        <v>0.05</v>
      </c>
      <c r="BN8" s="761">
        <v>0.02</v>
      </c>
      <c r="BO8" s="770"/>
      <c r="BP8" s="759"/>
      <c r="BQ8" s="778">
        <f t="shared" si="0"/>
        <v>3</v>
      </c>
      <c r="BR8" s="779">
        <f t="shared" si="0"/>
        <v>3</v>
      </c>
      <c r="BS8" s="779">
        <f t="shared" si="0"/>
        <v>0</v>
      </c>
      <c r="BT8" s="779">
        <f t="shared" si="0"/>
        <v>2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3</v>
      </c>
      <c r="CF8" s="795">
        <f t="shared" si="3"/>
        <v>3</v>
      </c>
      <c r="CG8" s="795">
        <f t="shared" si="3"/>
        <v>0</v>
      </c>
      <c r="CH8" s="795">
        <f t="shared" si="3"/>
        <v>2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280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237</v>
      </c>
      <c r="E9" s="665" t="s">
        <v>238</v>
      </c>
      <c r="F9" s="655" t="s">
        <v>239</v>
      </c>
      <c r="G9" s="655" t="s">
        <v>240</v>
      </c>
      <c r="H9" s="655" t="s">
        <v>241</v>
      </c>
      <c r="I9" s="655" t="s">
        <v>242</v>
      </c>
      <c r="J9" s="655" t="s">
        <v>243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5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5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244</v>
      </c>
      <c r="E10" s="665" t="s">
        <v>245</v>
      </c>
      <c r="F10" s="655" t="s">
        <v>246</v>
      </c>
      <c r="G10" s="655" t="s">
        <v>247</v>
      </c>
      <c r="H10" s="655" t="s">
        <v>248</v>
      </c>
      <c r="I10" s="655" t="s">
        <v>249</v>
      </c>
      <c r="J10" s="655" t="s">
        <v>250</v>
      </c>
      <c r="K10" s="655"/>
      <c r="L10" s="679"/>
      <c r="M10" s="680">
        <v>3</v>
      </c>
      <c r="N10" s="681"/>
      <c r="O10" s="681">
        <v>3</v>
      </c>
      <c r="P10" s="681"/>
      <c r="Q10" s="681">
        <v>1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/>
      <c r="AI10" s="729"/>
      <c r="AJ10" s="729"/>
      <c r="AK10" s="729"/>
      <c r="AL10" s="729">
        <v>1</v>
      </c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2</v>
      </c>
      <c r="AT10" s="730"/>
      <c r="AU10" s="701"/>
      <c r="AV10" s="542">
        <v>3</v>
      </c>
      <c r="AW10" s="747">
        <v>6</v>
      </c>
      <c r="AX10" s="747">
        <v>3</v>
      </c>
      <c r="AY10" s="747"/>
      <c r="AZ10" s="747">
        <v>2</v>
      </c>
      <c r="BA10" s="748"/>
      <c r="BB10" s="749"/>
      <c r="BC10" s="750">
        <v>4</v>
      </c>
      <c r="BD10" s="751">
        <v>6</v>
      </c>
      <c r="BE10" s="751">
        <v>4</v>
      </c>
      <c r="BF10" s="751"/>
      <c r="BG10" s="751">
        <v>4</v>
      </c>
      <c r="BH10" s="768"/>
      <c r="BI10" s="749"/>
      <c r="BJ10" s="750">
        <v>0.38</v>
      </c>
      <c r="BK10" s="751">
        <v>0.51</v>
      </c>
      <c r="BL10" s="751">
        <v>0.24</v>
      </c>
      <c r="BM10" s="751"/>
      <c r="BN10" s="751">
        <v>0.77</v>
      </c>
      <c r="BO10" s="768"/>
      <c r="BP10" s="749"/>
      <c r="BQ10" s="774">
        <f t="shared" si="0"/>
        <v>3</v>
      </c>
      <c r="BR10" s="775">
        <f t="shared" si="0"/>
        <v>0</v>
      </c>
      <c r="BS10" s="775">
        <f t="shared" si="0"/>
        <v>3</v>
      </c>
      <c r="BT10" s="775">
        <f t="shared" si="0"/>
        <v>0</v>
      </c>
      <c r="BU10" s="775">
        <f t="shared" si="0"/>
        <v>1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3</v>
      </c>
      <c r="CF10" s="790">
        <f t="shared" si="3"/>
        <v>0</v>
      </c>
      <c r="CG10" s="790">
        <f t="shared" si="3"/>
        <v>3</v>
      </c>
      <c r="CH10" s="790">
        <f t="shared" si="3"/>
        <v>0</v>
      </c>
      <c r="CI10" s="790">
        <f t="shared" si="3"/>
        <v>1</v>
      </c>
      <c r="CJ10" s="790">
        <f t="shared" si="4"/>
        <v>0</v>
      </c>
      <c r="CK10" s="790">
        <f t="shared" si="5"/>
        <v>0</v>
      </c>
      <c r="CL10" s="806">
        <f t="shared" si="6"/>
        <v>55.2631578947368</v>
      </c>
      <c r="CM10" s="807">
        <f t="shared" si="6"/>
        <v>0</v>
      </c>
      <c r="CN10" s="807">
        <f t="shared" si="6"/>
        <v>87.5</v>
      </c>
      <c r="CO10" s="807" t="str">
        <f t="shared" si="6"/>
        <v>-</v>
      </c>
      <c r="CP10" s="807">
        <f t="shared" si="6"/>
        <v>9.09090909090909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251</v>
      </c>
      <c r="E11" s="666" t="s">
        <v>252</v>
      </c>
      <c r="F11" s="667" t="s">
        <v>253</v>
      </c>
      <c r="G11" s="667" t="s">
        <v>254</v>
      </c>
      <c r="H11" s="667" t="s">
        <v>255</v>
      </c>
      <c r="I11" s="667" t="s">
        <v>256</v>
      </c>
      <c r="J11" s="667" t="s">
        <v>257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1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/>
      <c r="AL11" s="738">
        <v>2</v>
      </c>
      <c r="AM11" s="739"/>
      <c r="AN11" s="708"/>
      <c r="AO11" s="737">
        <v>2</v>
      </c>
      <c r="AP11" s="738">
        <v>1</v>
      </c>
      <c r="AQ11" s="738">
        <v>3</v>
      </c>
      <c r="AR11" s="738">
        <v>3</v>
      </c>
      <c r="AS11" s="738">
        <v>5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10</v>
      </c>
      <c r="BA11" s="763"/>
      <c r="BB11" s="764"/>
      <c r="BC11" s="765">
        <v>2</v>
      </c>
      <c r="BD11" s="766">
        <v>2</v>
      </c>
      <c r="BE11" s="766">
        <v>5</v>
      </c>
      <c r="BF11" s="766">
        <v>5</v>
      </c>
      <c r="BG11" s="766">
        <v>13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0.39</v>
      </c>
      <c r="BN11" s="766">
        <v>1.2</v>
      </c>
      <c r="BO11" s="771"/>
      <c r="BP11" s="764"/>
      <c r="BQ11" s="780">
        <f t="shared" si="0"/>
        <v>5</v>
      </c>
      <c r="BR11" s="781">
        <f t="shared" si="0"/>
        <v>3</v>
      </c>
      <c r="BS11" s="781">
        <f t="shared" si="0"/>
        <v>0</v>
      </c>
      <c r="BT11" s="781">
        <f t="shared" si="0"/>
        <v>2</v>
      </c>
      <c r="BU11" s="781">
        <f t="shared" si="0"/>
        <v>1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3</v>
      </c>
      <c r="CG11" s="799">
        <f t="shared" si="3"/>
        <v>0</v>
      </c>
      <c r="CH11" s="799">
        <f t="shared" si="3"/>
        <v>2</v>
      </c>
      <c r="CI11" s="799">
        <f t="shared" si="3"/>
        <v>1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150</v>
      </c>
      <c r="CN11" s="819">
        <f t="shared" si="6"/>
        <v>0</v>
      </c>
      <c r="CO11" s="819">
        <f t="shared" si="6"/>
        <v>35.8974358974359</v>
      </c>
      <c r="CP11" s="819">
        <f t="shared" si="6"/>
        <v>5.83333333333333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258</v>
      </c>
      <c r="E12" s="668" t="s">
        <v>259</v>
      </c>
      <c r="F12" s="669"/>
      <c r="G12" s="669" t="s">
        <v>260</v>
      </c>
      <c r="H12" s="669" t="s">
        <v>261</v>
      </c>
      <c r="I12" s="669" t="s">
        <v>262</v>
      </c>
      <c r="J12" s="669" t="s">
        <v>263</v>
      </c>
      <c r="K12" s="669" t="s">
        <v>264</v>
      </c>
      <c r="L12" s="691" t="s">
        <v>265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/>
      <c r="AN12" s="701"/>
      <c r="AO12" s="728"/>
      <c r="AP12" s="729">
        <v>2</v>
      </c>
      <c r="AQ12" s="729"/>
      <c r="AR12" s="729">
        <v>1</v>
      </c>
      <c r="AS12" s="729"/>
      <c r="AT12" s="730">
        <v>2</v>
      </c>
      <c r="AU12" s="701">
        <v>2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/>
      <c r="BF12" s="751">
        <v>8</v>
      </c>
      <c r="BG12" s="751">
        <v>2</v>
      </c>
      <c r="BH12" s="768">
        <v>7</v>
      </c>
      <c r="BI12" s="749">
        <v>6</v>
      </c>
      <c r="BJ12" s="750"/>
      <c r="BK12" s="751">
        <v>0.31</v>
      </c>
      <c r="BL12" s="751"/>
      <c r="BM12" s="751">
        <v>0.4</v>
      </c>
      <c r="BN12" s="751">
        <v>0.1</v>
      </c>
      <c r="BO12" s="768">
        <v>0.35</v>
      </c>
      <c r="BP12" s="749">
        <v>0.37</v>
      </c>
      <c r="BQ12" s="774">
        <f t="shared" ref="BQ12:BU18" si="9">IF($A$1="补货",M12+T12+AA12,M12)</f>
        <v>0</v>
      </c>
      <c r="BR12" s="775">
        <f t="shared" si="9"/>
        <v>3</v>
      </c>
      <c r="BS12" s="775">
        <f t="shared" si="9"/>
        <v>2</v>
      </c>
      <c r="BT12" s="775">
        <f t="shared" si="9"/>
        <v>4</v>
      </c>
      <c r="BU12" s="775">
        <f t="shared" si="9"/>
        <v>3</v>
      </c>
      <c r="BV12" s="775">
        <f t="shared" si="1"/>
        <v>2</v>
      </c>
      <c r="BW12" s="775">
        <f t="shared" si="2"/>
        <v>4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3</v>
      </c>
      <c r="CG12" s="790">
        <f t="shared" ref="CG12:CG18" si="12">BS12+BZ12</f>
        <v>2</v>
      </c>
      <c r="CH12" s="790">
        <f t="shared" ref="CH12:CH18" si="13">BT12+CA12</f>
        <v>4</v>
      </c>
      <c r="CI12" s="790">
        <f t="shared" ref="CI12:CI18" si="14">BU12+CB12</f>
        <v>3</v>
      </c>
      <c r="CJ12" s="790">
        <f t="shared" si="4"/>
        <v>2</v>
      </c>
      <c r="CK12" s="790">
        <f t="shared" si="5"/>
        <v>4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67.741935483871</v>
      </c>
      <c r="CN12" s="807" t="str">
        <f t="shared" ref="CN12:CN18" si="17">IF(BL12&lt;&gt;0,CG12/BL12*7,"-")</f>
        <v>-</v>
      </c>
      <c r="CO12" s="807">
        <f t="shared" ref="CO12:CO18" si="18">IF(BM12&lt;&gt;0,CH12/BM12*7,"-")</f>
        <v>70</v>
      </c>
      <c r="CP12" s="807">
        <f t="shared" ref="CP12:CP18" si="19">IF(BN12&lt;&gt;0,CI12/BN12*7,"-")</f>
        <v>210</v>
      </c>
      <c r="CQ12" s="808">
        <f t="shared" si="7"/>
        <v>40</v>
      </c>
      <c r="CR12" s="809">
        <f t="shared" ref="CR12:CR18" si="20">IF(BP12&lt;&gt;0,CK12/BP12*7,"-")</f>
        <v>75.6756756756757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266</v>
      </c>
      <c r="E13" s="668" t="s">
        <v>267</v>
      </c>
      <c r="F13" s="669"/>
      <c r="G13" s="669" t="s">
        <v>268</v>
      </c>
      <c r="H13" s="669" t="s">
        <v>269</v>
      </c>
      <c r="I13" s="669" t="s">
        <v>270</v>
      </c>
      <c r="J13" s="669" t="s">
        <v>271</v>
      </c>
      <c r="K13" s="669" t="s">
        <v>272</v>
      </c>
      <c r="L13" s="691" t="s">
        <v>273</v>
      </c>
      <c r="M13" s="680"/>
      <c r="N13" s="681">
        <v>2</v>
      </c>
      <c r="O13" s="681">
        <v>3</v>
      </c>
      <c r="P13" s="681">
        <v>1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>
        <v>1</v>
      </c>
      <c r="AK13" s="729">
        <v>2</v>
      </c>
      <c r="AL13" s="729"/>
      <c r="AM13" s="730"/>
      <c r="AN13" s="701"/>
      <c r="AO13" s="728"/>
      <c r="AP13" s="729"/>
      <c r="AQ13" s="729">
        <v>2</v>
      </c>
      <c r="AR13" s="729">
        <v>3</v>
      </c>
      <c r="AS13" s="729"/>
      <c r="AT13" s="730">
        <v>1</v>
      </c>
      <c r="AU13" s="701"/>
      <c r="AV13" s="542"/>
      <c r="AW13" s="747"/>
      <c r="AX13" s="747">
        <v>3</v>
      </c>
      <c r="AY13" s="747">
        <v>5</v>
      </c>
      <c r="AZ13" s="747">
        <v>1</v>
      </c>
      <c r="BA13" s="748">
        <v>2</v>
      </c>
      <c r="BB13" s="749">
        <v>2</v>
      </c>
      <c r="BC13" s="750"/>
      <c r="BD13" s="751"/>
      <c r="BE13" s="751">
        <v>3</v>
      </c>
      <c r="BF13" s="751">
        <v>6</v>
      </c>
      <c r="BG13" s="751">
        <v>1</v>
      </c>
      <c r="BH13" s="768">
        <v>2</v>
      </c>
      <c r="BI13" s="749">
        <v>2</v>
      </c>
      <c r="BJ13" s="750"/>
      <c r="BK13" s="751"/>
      <c r="BL13" s="751">
        <v>0.44</v>
      </c>
      <c r="BM13" s="751">
        <v>0.78</v>
      </c>
      <c r="BN13" s="751">
        <v>0.05</v>
      </c>
      <c r="BO13" s="768">
        <v>0.17</v>
      </c>
      <c r="BP13" s="749">
        <v>0.1</v>
      </c>
      <c r="BQ13" s="774">
        <f t="shared" si="9"/>
        <v>0</v>
      </c>
      <c r="BR13" s="775">
        <f t="shared" si="9"/>
        <v>2</v>
      </c>
      <c r="BS13" s="775">
        <f t="shared" si="9"/>
        <v>3</v>
      </c>
      <c r="BT13" s="775">
        <f t="shared" si="9"/>
        <v>1</v>
      </c>
      <c r="BU13" s="775">
        <f t="shared" si="9"/>
        <v>2</v>
      </c>
      <c r="BV13" s="775">
        <f t="shared" si="1"/>
        <v>2</v>
      </c>
      <c r="BW13" s="775">
        <f t="shared" si="2"/>
        <v>5</v>
      </c>
      <c r="BX13" s="541"/>
      <c r="BY13" s="511"/>
      <c r="BZ13" s="511"/>
      <c r="CA13" s="511">
        <v>2</v>
      </c>
      <c r="CB13" s="511"/>
      <c r="CC13" s="714"/>
      <c r="CD13" s="715"/>
      <c r="CE13" s="789">
        <f t="shared" si="10"/>
        <v>0</v>
      </c>
      <c r="CF13" s="790">
        <f t="shared" si="11"/>
        <v>2</v>
      </c>
      <c r="CG13" s="790">
        <f t="shared" si="12"/>
        <v>3</v>
      </c>
      <c r="CH13" s="790">
        <f t="shared" si="13"/>
        <v>3</v>
      </c>
      <c r="CI13" s="790">
        <f t="shared" si="14"/>
        <v>2</v>
      </c>
      <c r="CJ13" s="790">
        <f t="shared" si="4"/>
        <v>2</v>
      </c>
      <c r="CK13" s="790">
        <f t="shared" si="5"/>
        <v>5</v>
      </c>
      <c r="CL13" s="806" t="str">
        <f t="shared" si="15"/>
        <v>-</v>
      </c>
      <c r="CM13" s="807" t="str">
        <f t="shared" si="16"/>
        <v>-</v>
      </c>
      <c r="CN13" s="807">
        <f t="shared" si="17"/>
        <v>47.7272727272727</v>
      </c>
      <c r="CO13" s="807">
        <f t="shared" si="18"/>
        <v>26.9230769230769</v>
      </c>
      <c r="CP13" s="807">
        <f t="shared" si="19"/>
        <v>280</v>
      </c>
      <c r="CQ13" s="808">
        <f t="shared" si="7"/>
        <v>82.3529411764706</v>
      </c>
      <c r="CR13" s="809">
        <f t="shared" si="20"/>
        <v>350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274</v>
      </c>
      <c r="E14" s="668" t="s">
        <v>275</v>
      </c>
      <c r="F14" s="669"/>
      <c r="G14" s="669" t="s">
        <v>276</v>
      </c>
      <c r="H14" s="669" t="s">
        <v>277</v>
      </c>
      <c r="I14" s="669" t="s">
        <v>278</v>
      </c>
      <c r="J14" s="669" t="s">
        <v>279</v>
      </c>
      <c r="K14" s="669" t="s">
        <v>280</v>
      </c>
      <c r="L14" s="691" t="s">
        <v>281</v>
      </c>
      <c r="M14" s="680"/>
      <c r="N14" s="681">
        <v>2</v>
      </c>
      <c r="O14" s="681">
        <v>3</v>
      </c>
      <c r="P14" s="681">
        <v>3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/>
      <c r="AL14" s="729"/>
      <c r="AM14" s="730"/>
      <c r="AN14" s="701"/>
      <c r="AO14" s="728"/>
      <c r="AP14" s="729">
        <v>1</v>
      </c>
      <c r="AQ14" s="729"/>
      <c r="AR14" s="729">
        <v>1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/>
      <c r="BH14" s="768">
        <v>1</v>
      </c>
      <c r="BI14" s="749">
        <v>1</v>
      </c>
      <c r="BJ14" s="750"/>
      <c r="BK14" s="751">
        <v>0.2</v>
      </c>
      <c r="BL14" s="751">
        <v>0.07</v>
      </c>
      <c r="BM14" s="751">
        <v>0.17</v>
      </c>
      <c r="BN14" s="751"/>
      <c r="BO14" s="768">
        <v>0.02</v>
      </c>
      <c r="BP14" s="749">
        <v>0.02</v>
      </c>
      <c r="BQ14" s="774">
        <f t="shared" si="9"/>
        <v>0</v>
      </c>
      <c r="BR14" s="775">
        <f t="shared" si="9"/>
        <v>2</v>
      </c>
      <c r="BS14" s="775">
        <f t="shared" si="9"/>
        <v>3</v>
      </c>
      <c r="BT14" s="775">
        <f t="shared" si="9"/>
        <v>3</v>
      </c>
      <c r="BU14" s="775">
        <f t="shared" si="9"/>
        <v>3</v>
      </c>
      <c r="BV14" s="775">
        <f t="shared" si="1"/>
        <v>3</v>
      </c>
      <c r="BW14" s="775">
        <f t="shared" si="2"/>
        <v>1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2</v>
      </c>
      <c r="CG14" s="790">
        <f t="shared" si="12"/>
        <v>3</v>
      </c>
      <c r="CH14" s="790">
        <f t="shared" si="13"/>
        <v>3</v>
      </c>
      <c r="CI14" s="790">
        <f t="shared" si="14"/>
        <v>3</v>
      </c>
      <c r="CJ14" s="790">
        <f t="shared" si="4"/>
        <v>3</v>
      </c>
      <c r="CK14" s="790">
        <f t="shared" si="5"/>
        <v>1</v>
      </c>
      <c r="CL14" s="806" t="str">
        <f t="shared" si="15"/>
        <v>-</v>
      </c>
      <c r="CM14" s="807">
        <f t="shared" si="16"/>
        <v>70</v>
      </c>
      <c r="CN14" s="807">
        <f t="shared" si="17"/>
        <v>300</v>
      </c>
      <c r="CO14" s="807">
        <f t="shared" si="18"/>
        <v>123.529411764706</v>
      </c>
      <c r="CP14" s="807" t="str">
        <f t="shared" si="19"/>
        <v>-</v>
      </c>
      <c r="CQ14" s="808">
        <f t="shared" si="7"/>
        <v>1050</v>
      </c>
      <c r="CR14" s="809">
        <f t="shared" si="20"/>
        <v>350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282</v>
      </c>
      <c r="E15" s="668" t="s">
        <v>283</v>
      </c>
      <c r="F15" s="669"/>
      <c r="G15" s="669" t="s">
        <v>284</v>
      </c>
      <c r="H15" s="669" t="s">
        <v>285</v>
      </c>
      <c r="I15" s="669" t="s">
        <v>286</v>
      </c>
      <c r="J15" s="669" t="s">
        <v>287</v>
      </c>
      <c r="K15" s="669" t="s">
        <v>288</v>
      </c>
      <c r="L15" s="691" t="s">
        <v>289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/>
      <c r="AK15" s="729"/>
      <c r="AL15" s="729"/>
      <c r="AM15" s="730"/>
      <c r="AN15" s="701"/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2</v>
      </c>
      <c r="BE15" s="751">
        <v>4</v>
      </c>
      <c r="BF15" s="751">
        <v>2</v>
      </c>
      <c r="BG15" s="751">
        <v>1</v>
      </c>
      <c r="BH15" s="768">
        <v>2</v>
      </c>
      <c r="BI15" s="749">
        <v>1</v>
      </c>
      <c r="BJ15" s="750"/>
      <c r="BK15" s="751">
        <v>0.14</v>
      </c>
      <c r="BL15" s="751">
        <v>0.24</v>
      </c>
      <c r="BM15" s="751">
        <v>0.14</v>
      </c>
      <c r="BN15" s="751">
        <v>0.12</v>
      </c>
      <c r="BO15" s="768">
        <v>0.24</v>
      </c>
      <c r="BP15" s="749">
        <v>0.12</v>
      </c>
      <c r="BQ15" s="774">
        <f t="shared" si="9"/>
        <v>0</v>
      </c>
      <c r="BR15" s="775">
        <f t="shared" si="9"/>
        <v>2</v>
      </c>
      <c r="BS15" s="775">
        <f t="shared" si="9"/>
        <v>2</v>
      </c>
      <c r="BT15" s="775">
        <f t="shared" si="9"/>
        <v>2</v>
      </c>
      <c r="BU15" s="775">
        <f t="shared" si="9"/>
        <v>2</v>
      </c>
      <c r="BV15" s="775">
        <f t="shared" si="1"/>
        <v>3</v>
      </c>
      <c r="BW15" s="775">
        <f t="shared" si="2"/>
        <v>2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2</v>
      </c>
      <c r="CG15" s="790">
        <f t="shared" si="12"/>
        <v>2</v>
      </c>
      <c r="CH15" s="790">
        <f t="shared" si="13"/>
        <v>2</v>
      </c>
      <c r="CI15" s="790">
        <f t="shared" si="14"/>
        <v>2</v>
      </c>
      <c r="CJ15" s="790">
        <f t="shared" si="4"/>
        <v>3</v>
      </c>
      <c r="CK15" s="790">
        <f t="shared" si="5"/>
        <v>2</v>
      </c>
      <c r="CL15" s="806" t="str">
        <f t="shared" si="15"/>
        <v>-</v>
      </c>
      <c r="CM15" s="807">
        <f t="shared" si="16"/>
        <v>100</v>
      </c>
      <c r="CN15" s="807">
        <f t="shared" si="17"/>
        <v>58.3333333333333</v>
      </c>
      <c r="CO15" s="807">
        <f t="shared" si="18"/>
        <v>100</v>
      </c>
      <c r="CP15" s="807">
        <f t="shared" si="19"/>
        <v>116.666666666667</v>
      </c>
      <c r="CQ15" s="808">
        <f t="shared" si="7"/>
        <v>87.5</v>
      </c>
      <c r="CR15" s="809">
        <f t="shared" si="20"/>
        <v>116.666666666667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290</v>
      </c>
      <c r="E16" s="668" t="s">
        <v>291</v>
      </c>
      <c r="F16" s="669"/>
      <c r="G16" s="669" t="s">
        <v>292</v>
      </c>
      <c r="H16" s="669" t="s">
        <v>293</v>
      </c>
      <c r="I16" s="669" t="s">
        <v>294</v>
      </c>
      <c r="J16" s="669" t="s">
        <v>295</v>
      </c>
      <c r="K16" s="669" t="s">
        <v>296</v>
      </c>
      <c r="L16" s="691" t="s">
        <v>297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0</v>
      </c>
      <c r="BS16" s="775">
        <f t="shared" si="9"/>
        <v>0</v>
      </c>
      <c r="BT16" s="775">
        <f t="shared" si="9"/>
        <v>0</v>
      </c>
      <c r="BU16" s="775">
        <f t="shared" si="9"/>
        <v>0</v>
      </c>
      <c r="BV16" s="775">
        <f t="shared" si="1"/>
        <v>0</v>
      </c>
      <c r="BW16" s="775">
        <f t="shared" si="2"/>
        <v>0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0</v>
      </c>
      <c r="CG16" s="790">
        <f t="shared" si="12"/>
        <v>0</v>
      </c>
      <c r="CH16" s="790">
        <f t="shared" si="13"/>
        <v>0</v>
      </c>
      <c r="CI16" s="790">
        <f t="shared" si="14"/>
        <v>0</v>
      </c>
      <c r="CJ16" s="790">
        <f t="shared" si="4"/>
        <v>0</v>
      </c>
      <c r="CK16" s="790">
        <f t="shared" si="5"/>
        <v>0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298</v>
      </c>
      <c r="E17" s="668" t="s">
        <v>299</v>
      </c>
      <c r="F17" s="670"/>
      <c r="G17" s="670" t="s">
        <v>300</v>
      </c>
      <c r="H17" s="670" t="s">
        <v>301</v>
      </c>
      <c r="I17" s="670" t="s">
        <v>302</v>
      </c>
      <c r="J17" s="670" t="s">
        <v>303</v>
      </c>
      <c r="K17" s="670" t="s">
        <v>304</v>
      </c>
      <c r="L17" s="692" t="s">
        <v>305</v>
      </c>
      <c r="M17" s="689"/>
      <c r="N17" s="690">
        <v>4</v>
      </c>
      <c r="O17" s="690">
        <v>4</v>
      </c>
      <c r="P17" s="690">
        <v>2</v>
      </c>
      <c r="Q17" s="690">
        <v>2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4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>
        <v>1</v>
      </c>
      <c r="AL17" s="738"/>
      <c r="AM17" s="739"/>
      <c r="AN17" s="708">
        <v>1</v>
      </c>
      <c r="AO17" s="737"/>
      <c r="AP17" s="738"/>
      <c r="AQ17" s="738">
        <v>1</v>
      </c>
      <c r="AR17" s="738">
        <v>2</v>
      </c>
      <c r="AS17" s="738">
        <v>3</v>
      </c>
      <c r="AT17" s="739">
        <v>1</v>
      </c>
      <c r="AU17" s="708">
        <v>2</v>
      </c>
      <c r="AV17" s="545"/>
      <c r="AW17" s="762">
        <v>2</v>
      </c>
      <c r="AX17" s="762">
        <v>4</v>
      </c>
      <c r="AY17" s="762">
        <v>4</v>
      </c>
      <c r="AZ17" s="762">
        <v>4</v>
      </c>
      <c r="BA17" s="763">
        <v>1</v>
      </c>
      <c r="BB17" s="764">
        <v>2</v>
      </c>
      <c r="BC17" s="765"/>
      <c r="BD17" s="766">
        <v>5</v>
      </c>
      <c r="BE17" s="766">
        <v>6</v>
      </c>
      <c r="BF17" s="766">
        <v>6</v>
      </c>
      <c r="BG17" s="766">
        <v>7</v>
      </c>
      <c r="BH17" s="771">
        <v>1</v>
      </c>
      <c r="BI17" s="764">
        <v>2</v>
      </c>
      <c r="BJ17" s="765"/>
      <c r="BK17" s="766">
        <v>0.15</v>
      </c>
      <c r="BL17" s="766">
        <v>0.3</v>
      </c>
      <c r="BM17" s="766">
        <v>0.52</v>
      </c>
      <c r="BN17" s="766">
        <v>0.46</v>
      </c>
      <c r="BO17" s="771">
        <v>0.12</v>
      </c>
      <c r="BP17" s="764">
        <v>0.39</v>
      </c>
      <c r="BQ17" s="780">
        <f t="shared" si="9"/>
        <v>0</v>
      </c>
      <c r="BR17" s="781">
        <f t="shared" si="9"/>
        <v>4</v>
      </c>
      <c r="BS17" s="781">
        <f t="shared" si="9"/>
        <v>4</v>
      </c>
      <c r="BT17" s="781">
        <f t="shared" si="9"/>
        <v>2</v>
      </c>
      <c r="BU17" s="781">
        <f t="shared" si="9"/>
        <v>2</v>
      </c>
      <c r="BV17" s="781">
        <f t="shared" si="1"/>
        <v>2</v>
      </c>
      <c r="BW17" s="781">
        <f t="shared" si="2"/>
        <v>3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4</v>
      </c>
      <c r="CG17" s="799">
        <f t="shared" si="12"/>
        <v>4</v>
      </c>
      <c r="CH17" s="799">
        <f t="shared" si="13"/>
        <v>2</v>
      </c>
      <c r="CI17" s="799">
        <f t="shared" si="14"/>
        <v>2</v>
      </c>
      <c r="CJ17" s="799">
        <f t="shared" si="4"/>
        <v>2</v>
      </c>
      <c r="CK17" s="799">
        <f t="shared" si="5"/>
        <v>3</v>
      </c>
      <c r="CL17" s="818" t="str">
        <f t="shared" si="15"/>
        <v>-</v>
      </c>
      <c r="CM17" s="819">
        <f t="shared" si="16"/>
        <v>186.666666666667</v>
      </c>
      <c r="CN17" s="819">
        <f t="shared" si="17"/>
        <v>93.3333333333333</v>
      </c>
      <c r="CO17" s="819">
        <f t="shared" si="18"/>
        <v>26.9230769230769</v>
      </c>
      <c r="CP17" s="819">
        <f t="shared" si="19"/>
        <v>30.4347826086956</v>
      </c>
      <c r="CQ17" s="820">
        <f t="shared" si="7"/>
        <v>116.666666666667</v>
      </c>
      <c r="CR17" s="821">
        <f t="shared" si="20"/>
        <v>53.8461538461538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306</v>
      </c>
      <c r="E18" s="672" t="s">
        <v>307</v>
      </c>
      <c r="F18" s="670"/>
      <c r="G18" s="670" t="s">
        <v>308</v>
      </c>
      <c r="H18" s="670" t="s">
        <v>309</v>
      </c>
      <c r="I18" s="670" t="s">
        <v>310</v>
      </c>
      <c r="J18" s="670" t="s">
        <v>311</v>
      </c>
      <c r="K18" s="670" t="s">
        <v>312</v>
      </c>
      <c r="L18" s="692" t="s">
        <v>313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/>
      <c r="AJ18" s="732"/>
      <c r="AK18" s="732"/>
      <c r="AL18" s="732"/>
      <c r="AM18" s="733"/>
      <c r="AN18" s="703"/>
      <c r="AO18" s="731"/>
      <c r="AP18" s="732">
        <v>2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2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0.47</v>
      </c>
      <c r="BL18" s="756">
        <v>0.12</v>
      </c>
      <c r="BM18" s="756">
        <v>0.27</v>
      </c>
      <c r="BN18" s="756">
        <v>0.12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4</v>
      </c>
      <c r="BS18" s="777">
        <f t="shared" si="9"/>
        <v>3</v>
      </c>
      <c r="BT18" s="777">
        <f t="shared" si="9"/>
        <v>2</v>
      </c>
      <c r="BU18" s="777">
        <f t="shared" si="9"/>
        <v>2</v>
      </c>
      <c r="BV18" s="777">
        <f t="shared" si="1"/>
        <v>2</v>
      </c>
      <c r="BW18" s="777">
        <f t="shared" si="2"/>
        <v>2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4</v>
      </c>
      <c r="CG18" s="792">
        <f t="shared" si="12"/>
        <v>3</v>
      </c>
      <c r="CH18" s="792">
        <f t="shared" si="13"/>
        <v>2</v>
      </c>
      <c r="CI18" s="792">
        <f t="shared" si="14"/>
        <v>2</v>
      </c>
      <c r="CJ18" s="792">
        <f t="shared" si="4"/>
        <v>2</v>
      </c>
      <c r="CK18" s="792">
        <f t="shared" si="5"/>
        <v>2</v>
      </c>
      <c r="CL18" s="810" t="str">
        <f t="shared" si="15"/>
        <v>-</v>
      </c>
      <c r="CM18" s="811">
        <f t="shared" si="16"/>
        <v>59.5744680851064</v>
      </c>
      <c r="CN18" s="811">
        <f t="shared" si="17"/>
        <v>175</v>
      </c>
      <c r="CO18" s="811">
        <f t="shared" si="18"/>
        <v>51.8518518518518</v>
      </c>
      <c r="CP18" s="811">
        <f t="shared" si="19"/>
        <v>116.666666666667</v>
      </c>
      <c r="CQ18" s="812">
        <f t="shared" si="7"/>
        <v>116.666666666667</v>
      </c>
      <c r="CR18" s="813">
        <f t="shared" si="20"/>
        <v>280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9"/>
      <c r="H2" s="579"/>
      <c r="I2" s="579"/>
      <c r="J2" s="579"/>
      <c r="K2" s="607"/>
      <c r="L2" s="607"/>
      <c r="M2" s="525" t="s">
        <v>197</v>
      </c>
      <c r="N2" s="579"/>
      <c r="O2" s="579"/>
      <c r="P2" s="579"/>
      <c r="Q2" s="579"/>
      <c r="R2" s="579"/>
      <c r="S2" s="607"/>
      <c r="T2" s="609" t="s">
        <v>198</v>
      </c>
      <c r="U2" s="525" t="s">
        <v>199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13</v>
      </c>
      <c r="C3" s="580" t="s">
        <v>14</v>
      </c>
      <c r="D3" s="580" t="s">
        <v>15</v>
      </c>
      <c r="E3" s="581" t="s">
        <v>16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201</v>
      </c>
      <c r="C4" s="583"/>
      <c r="D4" s="584" t="s">
        <v>202</v>
      </c>
      <c r="E4" s="585" t="s">
        <v>203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204</v>
      </c>
      <c r="V4" s="615" t="s">
        <v>205</v>
      </c>
      <c r="W4" s="615" t="s">
        <v>206</v>
      </c>
      <c r="X4" s="615" t="s">
        <v>207</v>
      </c>
      <c r="Y4" s="615" t="s">
        <v>208</v>
      </c>
      <c r="Z4" s="632"/>
      <c r="AA4" s="633"/>
    </row>
    <row r="5" s="475" customFormat="1" ht="99.95" customHeight="1" spans="2:27">
      <c r="B5" s="588"/>
      <c r="C5" s="589"/>
      <c r="D5" s="590" t="s">
        <v>209</v>
      </c>
      <c r="E5" s="591" t="s">
        <v>210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211</v>
      </c>
      <c r="V5" s="619" t="s">
        <v>212</v>
      </c>
      <c r="W5" s="619" t="s">
        <v>213</v>
      </c>
      <c r="X5" s="619" t="s">
        <v>214</v>
      </c>
      <c r="Y5" s="619" t="s">
        <v>215</v>
      </c>
      <c r="Z5" s="634"/>
      <c r="AA5" s="635"/>
    </row>
    <row r="6" s="475" customFormat="1" ht="99.95" customHeight="1" spans="2:27">
      <c r="B6" s="588"/>
      <c r="C6" s="589"/>
      <c r="D6" s="590" t="s">
        <v>216</v>
      </c>
      <c r="E6" s="594" t="s">
        <v>217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218</v>
      </c>
      <c r="V6" s="619" t="s">
        <v>219</v>
      </c>
      <c r="W6" s="619" t="s">
        <v>220</v>
      </c>
      <c r="X6" s="619" t="s">
        <v>221</v>
      </c>
      <c r="Y6" s="619" t="s">
        <v>222</v>
      </c>
      <c r="Z6" s="634"/>
      <c r="AA6" s="635"/>
    </row>
    <row r="7" s="475" customFormat="1" ht="99.95" customHeight="1" spans="2:27">
      <c r="B7" s="595"/>
      <c r="C7" s="596"/>
      <c r="D7" s="597" t="s">
        <v>223</v>
      </c>
      <c r="E7" s="598" t="s">
        <v>223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224</v>
      </c>
      <c r="V7" s="623" t="s">
        <v>225</v>
      </c>
      <c r="W7" s="623" t="s">
        <v>226</v>
      </c>
      <c r="X7" s="623" t="s">
        <v>227</v>
      </c>
      <c r="Y7" s="623" t="s">
        <v>228</v>
      </c>
      <c r="Z7" s="636"/>
      <c r="AA7" s="637"/>
    </row>
    <row r="8" s="475" customFormat="1" ht="99.95" customHeight="1" spans="2:27">
      <c r="B8" s="478" t="s">
        <v>229</v>
      </c>
      <c r="C8" s="583"/>
      <c r="D8" s="601" t="s">
        <v>230</v>
      </c>
      <c r="E8" s="585" t="s">
        <v>231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232</v>
      </c>
      <c r="V8" s="615" t="s">
        <v>233</v>
      </c>
      <c r="W8" s="615" t="s">
        <v>234</v>
      </c>
      <c r="X8" s="615" t="s">
        <v>235</v>
      </c>
      <c r="Y8" s="615" t="s">
        <v>236</v>
      </c>
      <c r="Z8" s="638"/>
      <c r="AA8" s="639"/>
    </row>
    <row r="9" s="475" customFormat="1" ht="99.95" customHeight="1" spans="2:27">
      <c r="B9" s="602"/>
      <c r="C9" s="589"/>
      <c r="D9" s="590" t="s">
        <v>237</v>
      </c>
      <c r="E9" s="591" t="s">
        <v>238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239</v>
      </c>
      <c r="V9" s="619" t="s">
        <v>240</v>
      </c>
      <c r="W9" s="619" t="s">
        <v>241</v>
      </c>
      <c r="X9" s="619" t="s">
        <v>242</v>
      </c>
      <c r="Y9" s="619" t="s">
        <v>243</v>
      </c>
      <c r="Z9" s="634"/>
      <c r="AA9" s="635"/>
    </row>
    <row r="10" s="475" customFormat="1" ht="99.95" customHeight="1" spans="2:27">
      <c r="B10" s="602"/>
      <c r="C10" s="589"/>
      <c r="D10" s="590" t="s">
        <v>244</v>
      </c>
      <c r="E10" s="591" t="s">
        <v>245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246</v>
      </c>
      <c r="V10" s="619" t="s">
        <v>247</v>
      </c>
      <c r="W10" s="619" t="s">
        <v>248</v>
      </c>
      <c r="X10" s="619" t="s">
        <v>249</v>
      </c>
      <c r="Y10" s="619" t="s">
        <v>250</v>
      </c>
      <c r="Z10" s="634"/>
      <c r="AA10" s="635"/>
    </row>
    <row r="11" s="475" customFormat="1" ht="99.95" customHeight="1" spans="2:27">
      <c r="B11" s="602"/>
      <c r="C11" s="589"/>
      <c r="D11" s="590" t="s">
        <v>251</v>
      </c>
      <c r="E11" s="603" t="s">
        <v>252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253</v>
      </c>
      <c r="V11" s="619" t="s">
        <v>254</v>
      </c>
      <c r="W11" s="619" t="s">
        <v>255</v>
      </c>
      <c r="X11" s="619" t="s">
        <v>256</v>
      </c>
      <c r="Y11" s="619" t="s">
        <v>257</v>
      </c>
      <c r="Z11" s="640"/>
      <c r="AA11" s="641"/>
    </row>
    <row r="12" s="475" customFormat="1" ht="99.95" customHeight="1" spans="2:27">
      <c r="B12" s="602"/>
      <c r="C12" s="589"/>
      <c r="D12" s="590" t="s">
        <v>258</v>
      </c>
      <c r="E12" s="603" t="s">
        <v>259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260</v>
      </c>
      <c r="W12" s="626" t="s">
        <v>261</v>
      </c>
      <c r="X12" s="626" t="s">
        <v>262</v>
      </c>
      <c r="Y12" s="626" t="s">
        <v>263</v>
      </c>
      <c r="Z12" s="642" t="s">
        <v>264</v>
      </c>
      <c r="AA12" s="643" t="s">
        <v>265</v>
      </c>
    </row>
    <row r="13" s="475" customFormat="1" ht="99.95" customHeight="1" spans="2:27">
      <c r="B13" s="602"/>
      <c r="C13" s="589"/>
      <c r="D13" s="590" t="s">
        <v>266</v>
      </c>
      <c r="E13" s="603" t="s">
        <v>267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2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96</v>
      </c>
      <c r="U13" s="625"/>
      <c r="V13" s="626" t="s">
        <v>268</v>
      </c>
      <c r="W13" s="626" t="s">
        <v>269</v>
      </c>
      <c r="X13" s="626" t="s">
        <v>270</v>
      </c>
      <c r="Y13" s="626" t="s">
        <v>271</v>
      </c>
      <c r="Z13" s="642" t="s">
        <v>272</v>
      </c>
      <c r="AA13" s="643" t="s">
        <v>273</v>
      </c>
    </row>
    <row r="14" s="475" customFormat="1" ht="99.95" customHeight="1" spans="2:27">
      <c r="B14" s="602"/>
      <c r="C14" s="589"/>
      <c r="D14" s="590" t="s">
        <v>274</v>
      </c>
      <c r="E14" s="603" t="s">
        <v>275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276</v>
      </c>
      <c r="W14" s="626" t="s">
        <v>277</v>
      </c>
      <c r="X14" s="626" t="s">
        <v>278</v>
      </c>
      <c r="Y14" s="626" t="s">
        <v>279</v>
      </c>
      <c r="Z14" s="642" t="s">
        <v>280</v>
      </c>
      <c r="AA14" s="643" t="s">
        <v>281</v>
      </c>
    </row>
    <row r="15" s="475" customFormat="1" ht="99.95" customHeight="1" spans="2:27">
      <c r="B15" s="602"/>
      <c r="C15" s="589"/>
      <c r="D15" s="590" t="s">
        <v>282</v>
      </c>
      <c r="E15" s="603" t="s">
        <v>283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284</v>
      </c>
      <c r="W15" s="626" t="s">
        <v>285</v>
      </c>
      <c r="X15" s="626" t="s">
        <v>286</v>
      </c>
      <c r="Y15" s="626" t="s">
        <v>287</v>
      </c>
      <c r="Z15" s="642" t="s">
        <v>288</v>
      </c>
      <c r="AA15" s="643" t="s">
        <v>289</v>
      </c>
    </row>
    <row r="16" s="475" customFormat="1" ht="99.95" customHeight="1" spans="2:27">
      <c r="B16" s="602"/>
      <c r="C16" s="589"/>
      <c r="D16" s="590" t="s">
        <v>290</v>
      </c>
      <c r="E16" s="603" t="s">
        <v>291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292</v>
      </c>
      <c r="W16" s="626" t="s">
        <v>293</v>
      </c>
      <c r="X16" s="626" t="s">
        <v>294</v>
      </c>
      <c r="Y16" s="626" t="s">
        <v>295</v>
      </c>
      <c r="Z16" s="642" t="s">
        <v>296</v>
      </c>
      <c r="AA16" s="643" t="s">
        <v>297</v>
      </c>
    </row>
    <row r="17" s="475" customFormat="1" ht="99.95" customHeight="1" spans="2:27">
      <c r="B17" s="602"/>
      <c r="C17" s="589"/>
      <c r="D17" s="590" t="s">
        <v>298</v>
      </c>
      <c r="E17" s="603" t="s">
        <v>299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300</v>
      </c>
      <c r="W17" s="626" t="s">
        <v>301</v>
      </c>
      <c r="X17" s="626" t="s">
        <v>302</v>
      </c>
      <c r="Y17" s="626" t="s">
        <v>303</v>
      </c>
      <c r="Z17" s="642" t="s">
        <v>304</v>
      </c>
      <c r="AA17" s="643" t="s">
        <v>305</v>
      </c>
    </row>
    <row r="18" s="475" customFormat="1" ht="99.95" customHeight="1" spans="2:27">
      <c r="B18" s="604"/>
      <c r="C18" s="596"/>
      <c r="D18" s="605" t="s">
        <v>306</v>
      </c>
      <c r="E18" s="606" t="s">
        <v>307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308</v>
      </c>
      <c r="W18" s="628" t="s">
        <v>309</v>
      </c>
      <c r="X18" s="628" t="s">
        <v>310</v>
      </c>
      <c r="Y18" s="628" t="s">
        <v>311</v>
      </c>
      <c r="Z18" s="644" t="s">
        <v>312</v>
      </c>
      <c r="AA18" s="645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96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I11" activePane="bottomRight" state="frozen"/>
      <selection/>
      <selection pane="topRight"/>
      <selection pane="bottomLeft"/>
      <selection pane="bottomRight" activeCell="R78" sqref="R78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10</v>
      </c>
      <c r="S2" s="525" t="s">
        <v>11</v>
      </c>
      <c r="T2" s="557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2</v>
      </c>
      <c r="P3" s="539">
        <v>0.17</v>
      </c>
      <c r="Q3" s="558">
        <f t="shared" ref="Q3:Q34" si="0">IF($A$1="补货",I3+J3+K3,I3)</f>
        <v>4</v>
      </c>
      <c r="R3" s="538"/>
      <c r="S3" s="558">
        <f>Q3+R3</f>
        <v>4</v>
      </c>
      <c r="T3" s="559">
        <f>IF(P3&lt;&gt;0,S3/P3*7,"-")</f>
        <v>164.705882352941</v>
      </c>
      <c r="U3">
        <v>1980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40">
        <v>10</v>
      </c>
      <c r="J4" s="541">
        <v>11</v>
      </c>
      <c r="K4" s="541">
        <v>30</v>
      </c>
      <c r="L4" s="540">
        <v>1</v>
      </c>
      <c r="M4" s="540">
        <v>10</v>
      </c>
      <c r="N4" s="542">
        <v>18</v>
      </c>
      <c r="O4" s="542">
        <v>24</v>
      </c>
      <c r="P4" s="542">
        <v>1.85</v>
      </c>
      <c r="Q4" s="560">
        <f t="shared" si="0"/>
        <v>10</v>
      </c>
      <c r="R4" s="541"/>
      <c r="S4" s="561">
        <f>Q4+R4</f>
        <v>10</v>
      </c>
      <c r="T4" s="562">
        <f>IF(P4&lt;&gt;0,S4/P4*7,"-")</f>
        <v>37.8378378378378</v>
      </c>
      <c r="U4">
        <v>1980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</v>
      </c>
      <c r="R5" s="538"/>
      <c r="S5" s="558">
        <f t="shared" ref="S5:S43" si="1">Q5+R5</f>
        <v>1</v>
      </c>
      <c r="T5" s="559">
        <f t="shared" ref="T5:T43" si="2">IF(P5&lt;&gt;0,S5/P5*7,"-")</f>
        <v>140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40">
        <v>2</v>
      </c>
      <c r="J6" s="541"/>
      <c r="K6" s="541"/>
      <c r="L6" s="540"/>
      <c r="M6" s="540"/>
      <c r="N6" s="542"/>
      <c r="O6" s="542"/>
      <c r="P6" s="542"/>
      <c r="Q6" s="560">
        <f t="shared" si="0"/>
        <v>2</v>
      </c>
      <c r="R6" s="541"/>
      <c r="S6" s="561">
        <f t="shared" si="1"/>
        <v>2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4</v>
      </c>
      <c r="R7" s="541"/>
      <c r="S7" s="561">
        <f t="shared" si="1"/>
        <v>4</v>
      </c>
      <c r="T7" s="562">
        <f t="shared" si="2"/>
        <v>933.333333333333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40">
        <v>3</v>
      </c>
      <c r="J8" s="541">
        <v>4</v>
      </c>
      <c r="K8" s="541"/>
      <c r="L8" s="540"/>
      <c r="M8" s="540"/>
      <c r="N8" s="542">
        <v>1</v>
      </c>
      <c r="O8" s="542">
        <v>2</v>
      </c>
      <c r="P8" s="542">
        <v>0.07</v>
      </c>
      <c r="Q8" s="560">
        <f t="shared" si="0"/>
        <v>3</v>
      </c>
      <c r="R8" s="541"/>
      <c r="S8" s="561">
        <f t="shared" si="1"/>
        <v>3</v>
      </c>
      <c r="T8" s="562">
        <f t="shared" si="2"/>
        <v>300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40">
        <v>2</v>
      </c>
      <c r="J9" s="541">
        <v>20</v>
      </c>
      <c r="K9" s="541"/>
      <c r="L9" s="540"/>
      <c r="M9" s="540">
        <v>1</v>
      </c>
      <c r="N9" s="542">
        <v>1</v>
      </c>
      <c r="O9" s="542">
        <v>2</v>
      </c>
      <c r="P9" s="542">
        <v>0.14</v>
      </c>
      <c r="Q9" s="560">
        <f t="shared" si="0"/>
        <v>2</v>
      </c>
      <c r="R9" s="541"/>
      <c r="S9" s="561">
        <f t="shared" si="1"/>
        <v>2</v>
      </c>
      <c r="T9" s="562">
        <f t="shared" si="2"/>
        <v>100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40">
        <v>4</v>
      </c>
      <c r="J10" s="541">
        <v>9</v>
      </c>
      <c r="K10" s="541">
        <v>5</v>
      </c>
      <c r="L10" s="540"/>
      <c r="M10" s="540">
        <v>1</v>
      </c>
      <c r="N10" s="542">
        <v>3</v>
      </c>
      <c r="O10" s="542">
        <v>4</v>
      </c>
      <c r="P10" s="542">
        <v>0.24</v>
      </c>
      <c r="Q10" s="560">
        <f t="shared" si="0"/>
        <v>4</v>
      </c>
      <c r="R10" s="541"/>
      <c r="S10" s="561">
        <f t="shared" si="1"/>
        <v>4</v>
      </c>
      <c r="T10" s="562">
        <f t="shared" si="2"/>
        <v>116.666666666667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3">
        <v>6</v>
      </c>
      <c r="J11" s="544">
        <v>14</v>
      </c>
      <c r="K11" s="544">
        <v>10</v>
      </c>
      <c r="L11" s="543"/>
      <c r="M11" s="543">
        <v>4</v>
      </c>
      <c r="N11" s="545">
        <v>8</v>
      </c>
      <c r="O11" s="545">
        <v>10</v>
      </c>
      <c r="P11" s="545">
        <v>0.72</v>
      </c>
      <c r="Q11" s="563">
        <f t="shared" si="0"/>
        <v>6</v>
      </c>
      <c r="R11" s="544"/>
      <c r="S11" s="564">
        <f t="shared" si="1"/>
        <v>6</v>
      </c>
      <c r="T11" s="565">
        <f t="shared" si="2"/>
        <v>58.3333333333333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3">
        <v>3</v>
      </c>
      <c r="J12" s="544">
        <v>16</v>
      </c>
      <c r="K12" s="544"/>
      <c r="L12" s="543"/>
      <c r="M12" s="543"/>
      <c r="N12" s="545">
        <v>2</v>
      </c>
      <c r="O12" s="545">
        <v>3</v>
      </c>
      <c r="P12" s="546">
        <v>0.12</v>
      </c>
      <c r="Q12" s="566">
        <f t="shared" si="0"/>
        <v>3</v>
      </c>
      <c r="R12" s="567"/>
      <c r="S12" s="568">
        <f t="shared" si="1"/>
        <v>3</v>
      </c>
      <c r="T12" s="569">
        <f t="shared" si="2"/>
        <v>175</v>
      </c>
      <c r="U12">
        <v>2580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7">
        <v>2</v>
      </c>
      <c r="J13" s="548">
        <v>5</v>
      </c>
      <c r="K13" s="548"/>
      <c r="L13" s="547"/>
      <c r="M13" s="547">
        <v>1</v>
      </c>
      <c r="N13" s="549">
        <v>1</v>
      </c>
      <c r="O13" s="549">
        <v>1</v>
      </c>
      <c r="P13" s="550">
        <v>0.12</v>
      </c>
      <c r="Q13" s="570">
        <f t="shared" si="0"/>
        <v>2</v>
      </c>
      <c r="R13" s="555"/>
      <c r="S13" s="570">
        <f t="shared" si="1"/>
        <v>2</v>
      </c>
      <c r="T13" s="571">
        <f t="shared" si="2"/>
        <v>116.666666666667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3</v>
      </c>
      <c r="R14" s="541"/>
      <c r="S14" s="561">
        <f t="shared" si="1"/>
        <v>3</v>
      </c>
      <c r="T14" s="562">
        <f t="shared" si="2"/>
        <v>210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3</v>
      </c>
      <c r="R15" s="541"/>
      <c r="S15" s="561">
        <f t="shared" si="1"/>
        <v>3</v>
      </c>
      <c r="T15" s="562">
        <f t="shared" si="2"/>
        <v>140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40">
        <v>4</v>
      </c>
      <c r="J16" s="541">
        <v>3</v>
      </c>
      <c r="K16" s="541"/>
      <c r="L16" s="540"/>
      <c r="M16" s="540">
        <v>2</v>
      </c>
      <c r="N16" s="542">
        <v>2</v>
      </c>
      <c r="O16" s="542">
        <v>2</v>
      </c>
      <c r="P16" s="542">
        <v>0.24</v>
      </c>
      <c r="Q16" s="560">
        <f t="shared" si="0"/>
        <v>4</v>
      </c>
      <c r="R16" s="541"/>
      <c r="S16" s="561">
        <f t="shared" si="1"/>
        <v>4</v>
      </c>
      <c r="T16" s="562">
        <f t="shared" si="2"/>
        <v>116.666666666667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4</v>
      </c>
      <c r="R17" s="541"/>
      <c r="S17" s="561">
        <f t="shared" si="1"/>
        <v>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40">
        <v>3</v>
      </c>
      <c r="J18" s="541">
        <v>8</v>
      </c>
      <c r="K18" s="541"/>
      <c r="L18" s="540"/>
      <c r="M18" s="540"/>
      <c r="N18" s="542">
        <v>1</v>
      </c>
      <c r="O18" s="542">
        <v>1</v>
      </c>
      <c r="P18" s="542">
        <v>0.05</v>
      </c>
      <c r="Q18" s="560">
        <f t="shared" si="0"/>
        <v>3</v>
      </c>
      <c r="R18" s="541"/>
      <c r="S18" s="561">
        <f t="shared" si="1"/>
        <v>3</v>
      </c>
      <c r="T18" s="562">
        <f t="shared" si="2"/>
        <v>420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</v>
      </c>
      <c r="R19" s="544"/>
      <c r="S19" s="564">
        <f t="shared" si="1"/>
        <v>2</v>
      </c>
      <c r="T19" s="565">
        <f t="shared" si="2"/>
        <v>280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51">
        <v>1</v>
      </c>
      <c r="J20" s="552">
        <v>9</v>
      </c>
      <c r="K20" s="552"/>
      <c r="L20" s="551">
        <v>1</v>
      </c>
      <c r="M20" s="551">
        <v>1</v>
      </c>
      <c r="N20" s="553">
        <v>2</v>
      </c>
      <c r="O20" s="553">
        <v>3</v>
      </c>
      <c r="P20" s="553">
        <v>0.34</v>
      </c>
      <c r="Q20" s="572">
        <f t="shared" si="0"/>
        <v>1</v>
      </c>
      <c r="R20" s="552">
        <v>1</v>
      </c>
      <c r="S20" s="573">
        <f t="shared" si="1"/>
        <v>2</v>
      </c>
      <c r="T20" s="574">
        <f t="shared" si="2"/>
        <v>41.1764705882353</v>
      </c>
      <c r="U20">
        <v>2580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4</v>
      </c>
      <c r="R21" s="555"/>
      <c r="S21" s="570">
        <f t="shared" si="1"/>
        <v>4</v>
      </c>
      <c r="T21" s="571">
        <f t="shared" si="2"/>
        <v>140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40">
        <v>3</v>
      </c>
      <c r="J22" s="541">
        <v>4</v>
      </c>
      <c r="K22" s="541">
        <v>10</v>
      </c>
      <c r="L22" s="540">
        <v>1</v>
      </c>
      <c r="M22" s="540">
        <v>2</v>
      </c>
      <c r="N22" s="542">
        <v>5</v>
      </c>
      <c r="O22" s="542">
        <v>9</v>
      </c>
      <c r="P22" s="542">
        <v>0.6</v>
      </c>
      <c r="Q22" s="560">
        <f t="shared" si="0"/>
        <v>3</v>
      </c>
      <c r="R22" s="541"/>
      <c r="S22" s="561">
        <f t="shared" si="1"/>
        <v>3</v>
      </c>
      <c r="T22" s="562">
        <f t="shared" si="2"/>
        <v>35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40">
        <v>5</v>
      </c>
      <c r="J23" s="541">
        <v>32</v>
      </c>
      <c r="K23" s="541"/>
      <c r="L23" s="540">
        <v>1</v>
      </c>
      <c r="M23" s="540">
        <v>3</v>
      </c>
      <c r="N23" s="542">
        <v>6</v>
      </c>
      <c r="O23" s="542">
        <v>7</v>
      </c>
      <c r="P23" s="542">
        <v>0.68</v>
      </c>
      <c r="Q23" s="560">
        <f t="shared" si="0"/>
        <v>5</v>
      </c>
      <c r="R23" s="541"/>
      <c r="S23" s="561">
        <f t="shared" si="1"/>
        <v>5</v>
      </c>
      <c r="T23" s="562">
        <f t="shared" si="2"/>
        <v>51.4705882352941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40">
        <v>3</v>
      </c>
      <c r="J24" s="541"/>
      <c r="K24" s="541">
        <v>25</v>
      </c>
      <c r="L24" s="540"/>
      <c r="M24" s="540">
        <v>5</v>
      </c>
      <c r="N24" s="542">
        <v>7</v>
      </c>
      <c r="O24" s="542">
        <v>10</v>
      </c>
      <c r="P24" s="542">
        <v>0.75</v>
      </c>
      <c r="Q24" s="560">
        <f t="shared" si="0"/>
        <v>3</v>
      </c>
      <c r="R24" s="541"/>
      <c r="S24" s="561">
        <f t="shared" si="1"/>
        <v>3</v>
      </c>
      <c r="T24" s="562">
        <f t="shared" si="2"/>
        <v>28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40">
        <v>4</v>
      </c>
      <c r="J25" s="541"/>
      <c r="K25" s="541">
        <v>10</v>
      </c>
      <c r="L25" s="540">
        <v>2</v>
      </c>
      <c r="M25" s="540">
        <v>7</v>
      </c>
      <c r="N25" s="542">
        <v>11</v>
      </c>
      <c r="O25" s="542">
        <v>12</v>
      </c>
      <c r="P25" s="542">
        <v>1.36</v>
      </c>
      <c r="Q25" s="560">
        <f t="shared" si="0"/>
        <v>4</v>
      </c>
      <c r="R25" s="541"/>
      <c r="S25" s="561">
        <f t="shared" si="1"/>
        <v>4</v>
      </c>
      <c r="T25" s="562">
        <f t="shared" si="2"/>
        <v>20.5882352941176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40">
        <v>3</v>
      </c>
      <c r="J26" s="541">
        <v>26</v>
      </c>
      <c r="K26" s="541"/>
      <c r="L26" s="540">
        <v>1</v>
      </c>
      <c r="M26" s="540">
        <v>4</v>
      </c>
      <c r="N26" s="542">
        <v>5</v>
      </c>
      <c r="O26" s="542">
        <v>6</v>
      </c>
      <c r="P26" s="542">
        <v>0.7</v>
      </c>
      <c r="Q26" s="560">
        <f t="shared" si="0"/>
        <v>3</v>
      </c>
      <c r="R26" s="541"/>
      <c r="S26" s="561">
        <f t="shared" si="1"/>
        <v>3</v>
      </c>
      <c r="T26" s="562">
        <f t="shared" si="2"/>
        <v>30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3">
        <v>4</v>
      </c>
      <c r="J27" s="544">
        <v>4</v>
      </c>
      <c r="K27" s="544">
        <v>15</v>
      </c>
      <c r="L27" s="543">
        <v>2</v>
      </c>
      <c r="M27" s="543">
        <v>7</v>
      </c>
      <c r="N27" s="545">
        <v>9</v>
      </c>
      <c r="O27" s="545">
        <v>10</v>
      </c>
      <c r="P27" s="545">
        <v>1.26</v>
      </c>
      <c r="Q27" s="563">
        <f t="shared" si="0"/>
        <v>4</v>
      </c>
      <c r="R27" s="544"/>
      <c r="S27" s="564">
        <f t="shared" si="1"/>
        <v>4</v>
      </c>
      <c r="T27" s="565">
        <f t="shared" si="2"/>
        <v>22.2222222222222</v>
      </c>
      <c r="U27">
        <v>2780</v>
      </c>
    </row>
    <row r="28" spans="2:21">
      <c r="B28" s="483"/>
      <c r="C28" s="496"/>
      <c r="D28" s="531" t="s">
        <v>360</v>
      </c>
      <c r="E28" s="531" t="s">
        <v>361</v>
      </c>
      <c r="F28" s="498">
        <v>23</v>
      </c>
      <c r="G28" s="498" t="s">
        <v>326</v>
      </c>
      <c r="H28" s="499" t="s">
        <v>362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3</v>
      </c>
      <c r="R28" s="548"/>
      <c r="S28" s="576">
        <f t="shared" si="1"/>
        <v>3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328</v>
      </c>
      <c r="H29" s="491" t="s">
        <v>363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2</v>
      </c>
      <c r="R29" s="541"/>
      <c r="S29" s="561">
        <f t="shared" si="1"/>
        <v>2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330</v>
      </c>
      <c r="H30" s="491" t="s">
        <v>364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3</v>
      </c>
      <c r="R30" s="541"/>
      <c r="S30" s="561">
        <f t="shared" si="1"/>
        <v>3</v>
      </c>
      <c r="T30" s="562">
        <f t="shared" si="2"/>
        <v>420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332</v>
      </c>
      <c r="H31" s="491" t="s">
        <v>365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334</v>
      </c>
      <c r="H32" s="491" t="s">
        <v>366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336</v>
      </c>
      <c r="H33" s="491" t="s">
        <v>367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338</v>
      </c>
      <c r="H34" s="495" t="s">
        <v>368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3</v>
      </c>
      <c r="R34" s="567"/>
      <c r="S34" s="568">
        <f t="shared" si="1"/>
        <v>3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369</v>
      </c>
      <c r="E35" s="531" t="s">
        <v>370</v>
      </c>
      <c r="F35" s="498">
        <v>23</v>
      </c>
      <c r="G35" s="498" t="s">
        <v>326</v>
      </c>
      <c r="H35" s="499" t="s">
        <v>371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328</v>
      </c>
      <c r="H36" s="491" t="s">
        <v>372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330</v>
      </c>
      <c r="H37" s="491" t="s">
        <v>373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332</v>
      </c>
      <c r="H38" s="491" t="s">
        <v>374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334</v>
      </c>
      <c r="H39" s="491" t="s">
        <v>375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336</v>
      </c>
      <c r="H40" s="491" t="s">
        <v>376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5</v>
      </c>
      <c r="R40" s="541"/>
      <c r="S40" s="561">
        <f t="shared" si="1"/>
        <v>5</v>
      </c>
      <c r="T40" s="562">
        <f t="shared" si="2"/>
        <v>109.375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338</v>
      </c>
      <c r="H41" s="504" t="s">
        <v>377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2</v>
      </c>
      <c r="R42" s="538"/>
      <c r="S42" s="558">
        <f t="shared" si="1"/>
        <v>2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40">
        <v>2</v>
      </c>
      <c r="J43" s="541">
        <v>5</v>
      </c>
      <c r="K43" s="541"/>
      <c r="L43" s="540"/>
      <c r="M43" s="540">
        <v>1</v>
      </c>
      <c r="N43" s="542">
        <v>1</v>
      </c>
      <c r="O43" s="542">
        <v>1</v>
      </c>
      <c r="P43" s="542">
        <v>0.12</v>
      </c>
      <c r="Q43" s="560">
        <f t="shared" si="3"/>
        <v>2</v>
      </c>
      <c r="R43" s="541"/>
      <c r="S43" s="561">
        <f t="shared" si="1"/>
        <v>2</v>
      </c>
      <c r="T43" s="562">
        <f t="shared" si="2"/>
        <v>116.666666666667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2</v>
      </c>
      <c r="R45" s="541"/>
      <c r="S45" s="561">
        <f t="shared" si="4"/>
        <v>2</v>
      </c>
      <c r="T45" s="562">
        <f t="shared" si="5"/>
        <v>100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40">
        <v>3</v>
      </c>
      <c r="J46" s="541">
        <v>17</v>
      </c>
      <c r="K46" s="541"/>
      <c r="L46" s="540">
        <v>1</v>
      </c>
      <c r="M46" s="540">
        <v>2</v>
      </c>
      <c r="N46" s="542">
        <v>4</v>
      </c>
      <c r="O46" s="542">
        <v>4</v>
      </c>
      <c r="P46" s="542">
        <v>0.84</v>
      </c>
      <c r="Q46" s="560">
        <f t="shared" si="3"/>
        <v>3</v>
      </c>
      <c r="R46" s="541"/>
      <c r="S46" s="561">
        <f t="shared" si="4"/>
        <v>3</v>
      </c>
      <c r="T46" s="562">
        <f t="shared" si="5"/>
        <v>25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40">
        <v>5</v>
      </c>
      <c r="J47" s="541">
        <v>9</v>
      </c>
      <c r="K47" s="541"/>
      <c r="L47" s="540">
        <v>1</v>
      </c>
      <c r="M47" s="540">
        <v>3</v>
      </c>
      <c r="N47" s="542">
        <v>4</v>
      </c>
      <c r="O47" s="542">
        <v>5</v>
      </c>
      <c r="P47" s="542">
        <v>0.58</v>
      </c>
      <c r="Q47" s="560">
        <f t="shared" si="3"/>
        <v>5</v>
      </c>
      <c r="R47" s="541"/>
      <c r="S47" s="561">
        <f t="shared" si="4"/>
        <v>5</v>
      </c>
      <c r="T47" s="562">
        <f t="shared" si="5"/>
        <v>60.3448275862069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3">
        <v>3</v>
      </c>
      <c r="J48" s="544"/>
      <c r="K48" s="544"/>
      <c r="L48" s="543">
        <v>1</v>
      </c>
      <c r="M48" s="543">
        <v>5</v>
      </c>
      <c r="N48" s="545">
        <v>8</v>
      </c>
      <c r="O48" s="545">
        <v>9</v>
      </c>
      <c r="P48" s="545">
        <v>0.92</v>
      </c>
      <c r="Q48" s="563">
        <f t="shared" si="3"/>
        <v>3</v>
      </c>
      <c r="R48" s="544"/>
      <c r="S48" s="564">
        <f t="shared" si="4"/>
        <v>3</v>
      </c>
      <c r="T48" s="565">
        <f t="shared" si="5"/>
        <v>22.8260869565217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3">
        <v>4</v>
      </c>
      <c r="J49" s="544"/>
      <c r="K49" s="544"/>
      <c r="L49" s="543"/>
      <c r="M49" s="543">
        <v>3</v>
      </c>
      <c r="N49" s="545">
        <v>5</v>
      </c>
      <c r="O49" s="545">
        <v>6</v>
      </c>
      <c r="P49" s="545">
        <v>0.48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58.3333333333333</v>
      </c>
      <c r="U49">
        <v>2580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7">
        <v>2</v>
      </c>
      <c r="J50" s="548"/>
      <c r="K50" s="548">
        <v>15</v>
      </c>
      <c r="L50" s="547">
        <v>1</v>
      </c>
      <c r="M50" s="547">
        <v>4</v>
      </c>
      <c r="N50" s="549">
        <v>6</v>
      </c>
      <c r="O50" s="549">
        <v>6</v>
      </c>
      <c r="P50" s="549">
        <v>0.73</v>
      </c>
      <c r="Q50" s="575">
        <f t="shared" si="3"/>
        <v>2</v>
      </c>
      <c r="R50" s="548"/>
      <c r="S50" s="576">
        <f t="shared" si="4"/>
        <v>2</v>
      </c>
      <c r="T50" s="577">
        <f t="shared" si="5"/>
        <v>19.1780821917808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1</v>
      </c>
      <c r="P51" s="542">
        <v>0.12</v>
      </c>
      <c r="Q51" s="560">
        <f t="shared" si="3"/>
        <v>2</v>
      </c>
      <c r="R51" s="541"/>
      <c r="S51" s="561">
        <f t="shared" si="4"/>
        <v>2</v>
      </c>
      <c r="T51" s="562">
        <f t="shared" si="5"/>
        <v>116.666666666667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40">
        <v>2</v>
      </c>
      <c r="J52" s="541">
        <v>3</v>
      </c>
      <c r="K52" s="541"/>
      <c r="L52" s="540"/>
      <c r="M52" s="540"/>
      <c r="N52" s="542">
        <v>2</v>
      </c>
      <c r="O52" s="542">
        <v>2</v>
      </c>
      <c r="P52" s="542">
        <v>0.1</v>
      </c>
      <c r="Q52" s="560">
        <f t="shared" si="3"/>
        <v>2</v>
      </c>
      <c r="R52" s="541"/>
      <c r="S52" s="561">
        <f t="shared" ref="S52:S57" si="6">Q52+R52</f>
        <v>2</v>
      </c>
      <c r="T52" s="562">
        <f t="shared" ref="T52:T57" si="7">IF(P52&lt;&gt;0,S52/P52*7,"-")</f>
        <v>140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40">
        <v>3</v>
      </c>
      <c r="J53" s="541">
        <v>7</v>
      </c>
      <c r="K53" s="541">
        <v>5</v>
      </c>
      <c r="L53" s="540">
        <v>1</v>
      </c>
      <c r="M53" s="540">
        <v>3</v>
      </c>
      <c r="N53" s="542">
        <v>3</v>
      </c>
      <c r="O53" s="542">
        <v>3</v>
      </c>
      <c r="P53" s="542">
        <v>0.51</v>
      </c>
      <c r="Q53" s="560">
        <f t="shared" si="3"/>
        <v>3</v>
      </c>
      <c r="R53" s="541"/>
      <c r="S53" s="561">
        <f t="shared" si="6"/>
        <v>3</v>
      </c>
      <c r="T53" s="562">
        <f t="shared" si="7"/>
        <v>41.1764705882353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40">
        <v>3</v>
      </c>
      <c r="J54" s="541">
        <v>21</v>
      </c>
      <c r="K54" s="541"/>
      <c r="L54" s="540"/>
      <c r="M54" s="540">
        <v>2</v>
      </c>
      <c r="N54" s="542">
        <v>3</v>
      </c>
      <c r="O54" s="542">
        <v>4</v>
      </c>
      <c r="P54" s="542">
        <v>0.31</v>
      </c>
      <c r="Q54" s="560">
        <f t="shared" si="3"/>
        <v>3</v>
      </c>
      <c r="R54" s="541"/>
      <c r="S54" s="561">
        <f t="shared" si="6"/>
        <v>3</v>
      </c>
      <c r="T54" s="562">
        <f t="shared" si="7"/>
        <v>67.741935483871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40">
        <v>3</v>
      </c>
      <c r="J55" s="541">
        <v>7</v>
      </c>
      <c r="K55" s="541"/>
      <c r="L55" s="540">
        <v>1</v>
      </c>
      <c r="M55" s="540">
        <v>3</v>
      </c>
      <c r="N55" s="542">
        <v>3</v>
      </c>
      <c r="O55" s="542">
        <v>5</v>
      </c>
      <c r="P55" s="542">
        <v>0.89</v>
      </c>
      <c r="Q55" s="560">
        <f t="shared" si="3"/>
        <v>3</v>
      </c>
      <c r="R55" s="541"/>
      <c r="S55" s="561">
        <f t="shared" si="6"/>
        <v>3</v>
      </c>
      <c r="T55" s="562">
        <f t="shared" si="7"/>
        <v>23.5955056179775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3">
        <v>3</v>
      </c>
      <c r="J56" s="544">
        <v>11</v>
      </c>
      <c r="K56" s="544">
        <v>5</v>
      </c>
      <c r="L56" s="543">
        <v>1</v>
      </c>
      <c r="M56" s="543">
        <v>2</v>
      </c>
      <c r="N56" s="545">
        <v>3</v>
      </c>
      <c r="O56" s="545">
        <v>3</v>
      </c>
      <c r="P56" s="545">
        <v>0.44</v>
      </c>
      <c r="Q56" s="563">
        <f t="shared" si="3"/>
        <v>3</v>
      </c>
      <c r="R56" s="544"/>
      <c r="S56" s="564">
        <f t="shared" si="6"/>
        <v>3</v>
      </c>
      <c r="T56" s="565">
        <f t="shared" si="7"/>
        <v>47.7272727272727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2</v>
      </c>
      <c r="R57" s="544"/>
      <c r="S57" s="564">
        <f t="shared" si="6"/>
        <v>2</v>
      </c>
      <c r="T57" s="565">
        <f t="shared" si="7"/>
        <v>280</v>
      </c>
      <c r="U57">
        <v>2580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2</v>
      </c>
      <c r="R58" s="548"/>
      <c r="S58" s="576">
        <f t="shared" ref="S58:S67" si="8">Q58+R58</f>
        <v>2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</v>
      </c>
      <c r="R59" s="541"/>
      <c r="S59" s="561">
        <f t="shared" si="8"/>
        <v>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2</v>
      </c>
      <c r="R60" s="541"/>
      <c r="S60" s="561">
        <f t="shared" si="8"/>
        <v>2</v>
      </c>
      <c r="T60" s="562">
        <f t="shared" si="9"/>
        <v>700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2</v>
      </c>
      <c r="R61" s="541"/>
      <c r="S61" s="561">
        <f t="shared" si="8"/>
        <v>2</v>
      </c>
      <c r="T61" s="562">
        <f t="shared" si="9"/>
        <v>700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40">
        <v>4</v>
      </c>
      <c r="J62" s="541">
        <v>9</v>
      </c>
      <c r="K62" s="541">
        <v>10</v>
      </c>
      <c r="L62" s="540"/>
      <c r="M62" s="540">
        <v>3</v>
      </c>
      <c r="N62" s="542">
        <v>3</v>
      </c>
      <c r="O62" s="542">
        <v>3</v>
      </c>
      <c r="P62" s="542">
        <v>0.36</v>
      </c>
      <c r="Q62" s="560">
        <f t="shared" si="3"/>
        <v>4</v>
      </c>
      <c r="R62" s="541"/>
      <c r="S62" s="561">
        <f t="shared" si="8"/>
        <v>4</v>
      </c>
      <c r="T62" s="562">
        <f t="shared" si="9"/>
        <v>77.7777777777778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2</v>
      </c>
      <c r="R63" s="541"/>
      <c r="S63" s="561">
        <f t="shared" si="8"/>
        <v>2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3">
        <v>2</v>
      </c>
      <c r="J64" s="544">
        <v>10</v>
      </c>
      <c r="K64" s="544"/>
      <c r="L64" s="543"/>
      <c r="M64" s="543"/>
      <c r="N64" s="545">
        <v>2</v>
      </c>
      <c r="O64" s="545">
        <v>2</v>
      </c>
      <c r="P64" s="545">
        <v>0.1</v>
      </c>
      <c r="Q64" s="563">
        <f t="shared" si="3"/>
        <v>2</v>
      </c>
      <c r="R64" s="544"/>
      <c r="S64" s="564">
        <f t="shared" si="8"/>
        <v>2</v>
      </c>
      <c r="T64" s="565">
        <f t="shared" si="9"/>
        <v>140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7">
        <v>2</v>
      </c>
      <c r="J66" s="548">
        <v>5</v>
      </c>
      <c r="K66" s="548"/>
      <c r="L66" s="547">
        <v>1</v>
      </c>
      <c r="M66" s="547">
        <v>2</v>
      </c>
      <c r="N66" s="549">
        <v>2</v>
      </c>
      <c r="O66" s="549">
        <v>2</v>
      </c>
      <c r="P66" s="549">
        <v>0.39</v>
      </c>
      <c r="Q66" s="575">
        <f t="shared" si="3"/>
        <v>2</v>
      </c>
      <c r="R66" s="548"/>
      <c r="S66" s="576">
        <f t="shared" si="8"/>
        <v>2</v>
      </c>
      <c r="T66" s="577">
        <f t="shared" si="9"/>
        <v>35.8974358974359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2</v>
      </c>
      <c r="R67" s="541"/>
      <c r="S67" s="561">
        <f t="shared" si="8"/>
        <v>2</v>
      </c>
      <c r="T67" s="562">
        <f t="shared" si="9"/>
        <v>280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4</v>
      </c>
      <c r="R68" s="541"/>
      <c r="S68" s="561">
        <f t="shared" ref="S68:S80" si="11">Q68+R68</f>
        <v>4</v>
      </c>
      <c r="T68" s="562" t="str">
        <f t="shared" ref="T68:T80" si="12">IF(P68&lt;&gt;0,S68/P68*7,"-")</f>
        <v>-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40">
        <v>3</v>
      </c>
      <c r="J69" s="541">
        <v>5</v>
      </c>
      <c r="K69" s="541"/>
      <c r="L69" s="540"/>
      <c r="M69" s="540"/>
      <c r="N69" s="542">
        <v>2</v>
      </c>
      <c r="O69" s="542">
        <v>2</v>
      </c>
      <c r="P69" s="542">
        <v>0.1</v>
      </c>
      <c r="Q69" s="560">
        <f t="shared" si="10"/>
        <v>3</v>
      </c>
      <c r="R69" s="541"/>
      <c r="S69" s="561">
        <f t="shared" si="11"/>
        <v>3</v>
      </c>
      <c r="T69" s="562">
        <f t="shared" si="12"/>
        <v>210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4</v>
      </c>
      <c r="R70" s="541"/>
      <c r="S70" s="561">
        <f t="shared" si="11"/>
        <v>4</v>
      </c>
      <c r="T70" s="562">
        <f t="shared" si="12"/>
        <v>1400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2</v>
      </c>
      <c r="R71" s="541"/>
      <c r="S71" s="561">
        <f t="shared" si="11"/>
        <v>2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40">
        <v>3</v>
      </c>
      <c r="J72" s="541">
        <v>2</v>
      </c>
      <c r="K72" s="541"/>
      <c r="L72" s="540"/>
      <c r="M72" s="540">
        <v>3</v>
      </c>
      <c r="N72" s="542">
        <v>3</v>
      </c>
      <c r="O72" s="542">
        <v>3</v>
      </c>
      <c r="P72" s="542">
        <v>0.36</v>
      </c>
      <c r="Q72" s="560">
        <f t="shared" si="10"/>
        <v>3</v>
      </c>
      <c r="R72" s="541"/>
      <c r="S72" s="561">
        <f t="shared" si="11"/>
        <v>3</v>
      </c>
      <c r="T72" s="562">
        <f t="shared" si="12"/>
        <v>58.3333333333333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51"/>
      <c r="J73" s="552"/>
      <c r="K73" s="552"/>
      <c r="L73" s="551"/>
      <c r="M73" s="551"/>
      <c r="N73" s="553">
        <v>1</v>
      </c>
      <c r="O73" s="553">
        <v>1</v>
      </c>
      <c r="P73" s="553">
        <v>0.05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2</v>
      </c>
      <c r="R74" s="538"/>
      <c r="S74" s="558">
        <f t="shared" si="11"/>
        <v>2</v>
      </c>
      <c r="T74" s="559">
        <f t="shared" si="12"/>
        <v>466.666666666667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2</v>
      </c>
      <c r="R75" s="541"/>
      <c r="S75" s="561">
        <f t="shared" si="11"/>
        <v>2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40">
        <v>2</v>
      </c>
      <c r="J76" s="541">
        <v>11</v>
      </c>
      <c r="K76" s="541"/>
      <c r="L76" s="540"/>
      <c r="M76" s="540"/>
      <c r="N76" s="542"/>
      <c r="O76" s="542">
        <v>1</v>
      </c>
      <c r="P76" s="542">
        <v>0.02</v>
      </c>
      <c r="Q76" s="560">
        <f t="shared" si="10"/>
        <v>2</v>
      </c>
      <c r="R76" s="541"/>
      <c r="S76" s="561">
        <f t="shared" si="11"/>
        <v>2</v>
      </c>
      <c r="T76" s="562">
        <f t="shared" si="12"/>
        <v>700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4</v>
      </c>
      <c r="R77" s="541"/>
      <c r="S77" s="561">
        <f t="shared" si="11"/>
        <v>4</v>
      </c>
      <c r="T77" s="562">
        <f t="shared" si="12"/>
        <v>400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2</v>
      </c>
      <c r="R78" s="541"/>
      <c r="S78" s="561">
        <f t="shared" si="11"/>
        <v>2</v>
      </c>
      <c r="T78" s="562">
        <f t="shared" si="12"/>
        <v>700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40">
        <v>3</v>
      </c>
      <c r="J79" s="541">
        <v>11</v>
      </c>
      <c r="K79" s="541"/>
      <c r="L79" s="540">
        <v>1</v>
      </c>
      <c r="M79" s="540">
        <v>2</v>
      </c>
      <c r="N79" s="542">
        <v>3</v>
      </c>
      <c r="O79" s="542">
        <v>3</v>
      </c>
      <c r="P79" s="542">
        <v>0.44</v>
      </c>
      <c r="Q79" s="560">
        <f t="shared" si="10"/>
        <v>3</v>
      </c>
      <c r="R79" s="541"/>
      <c r="S79" s="561">
        <f t="shared" si="11"/>
        <v>3</v>
      </c>
      <c r="T79" s="562">
        <f t="shared" si="12"/>
        <v>47.7272727272727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51">
        <v>2</v>
      </c>
      <c r="J80" s="552">
        <v>8</v>
      </c>
      <c r="K80" s="552"/>
      <c r="L80" s="551">
        <v>2</v>
      </c>
      <c r="M80" s="551">
        <v>4</v>
      </c>
      <c r="N80" s="553">
        <v>4</v>
      </c>
      <c r="O80" s="553">
        <v>5</v>
      </c>
      <c r="P80" s="553">
        <v>0.8</v>
      </c>
      <c r="Q80" s="572">
        <f t="shared" si="10"/>
        <v>2</v>
      </c>
      <c r="R80" s="552">
        <v>2</v>
      </c>
      <c r="S80" s="573">
        <f t="shared" si="11"/>
        <v>4</v>
      </c>
      <c r="T80" s="574">
        <f t="shared" si="12"/>
        <v>35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1</v>
      </c>
      <c r="J20" s="511">
        <v>36</v>
      </c>
      <c r="K20" s="512">
        <f t="shared" si="1"/>
        <v>36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2</v>
      </c>
      <c r="J80" s="520">
        <v>36</v>
      </c>
      <c r="K80" s="521">
        <f t="shared" si="3"/>
        <v>72</v>
      </c>
    </row>
    <row r="81" ht="60" spans="9:11">
      <c r="I81" s="524">
        <f>SUM(I3:I80)</f>
        <v>3</v>
      </c>
      <c r="J81" s="524"/>
      <c r="K81" s="524">
        <f>SUM(K3:K80)</f>
        <v>108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174" sqref="U174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1380</v>
      </c>
      <c r="L5" s="412">
        <v>6</v>
      </c>
      <c r="M5" s="62">
        <v>25</v>
      </c>
      <c r="N5" s="62"/>
      <c r="O5" s="413">
        <v>1</v>
      </c>
      <c r="P5" s="413">
        <v>2</v>
      </c>
      <c r="Q5" s="413">
        <v>2</v>
      </c>
      <c r="R5" s="413">
        <v>2</v>
      </c>
      <c r="S5" s="413">
        <v>0.39</v>
      </c>
      <c r="T5" s="427">
        <f t="shared" si="0"/>
        <v>6</v>
      </c>
      <c r="U5" s="82"/>
      <c r="V5" s="427">
        <f t="shared" si="1"/>
        <v>6</v>
      </c>
      <c r="W5" s="428">
        <f t="shared" si="2"/>
        <v>107.692307692308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1380</v>
      </c>
      <c r="L6" s="412">
        <v>6</v>
      </c>
      <c r="M6" s="62">
        <v>15</v>
      </c>
      <c r="N6" s="62"/>
      <c r="O6" s="413"/>
      <c r="P6" s="413">
        <v>2</v>
      </c>
      <c r="Q6" s="413">
        <v>3</v>
      </c>
      <c r="R6" s="413">
        <v>3</v>
      </c>
      <c r="S6" s="413">
        <v>0.29</v>
      </c>
      <c r="T6" s="427">
        <f t="shared" si="0"/>
        <v>6</v>
      </c>
      <c r="U6" s="82"/>
      <c r="V6" s="427">
        <f t="shared" si="1"/>
        <v>6</v>
      </c>
      <c r="W6" s="428">
        <f t="shared" si="2"/>
        <v>144.827586206897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1380</v>
      </c>
      <c r="L7" s="414">
        <v>2</v>
      </c>
      <c r="M7" s="65">
        <v>19</v>
      </c>
      <c r="N7" s="65"/>
      <c r="O7" s="415">
        <v>1</v>
      </c>
      <c r="P7" s="415">
        <v>5</v>
      </c>
      <c r="Q7" s="415">
        <v>7</v>
      </c>
      <c r="R7" s="415">
        <v>9</v>
      </c>
      <c r="S7" s="415">
        <v>0.89</v>
      </c>
      <c r="T7" s="429">
        <f t="shared" si="0"/>
        <v>2</v>
      </c>
      <c r="U7" s="84">
        <v>3</v>
      </c>
      <c r="V7" s="430">
        <f t="shared" si="1"/>
        <v>5</v>
      </c>
      <c r="W7" s="431">
        <f t="shared" si="2"/>
        <v>39.3258426966292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840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1380</v>
      </c>
      <c r="L11" s="414">
        <v>5</v>
      </c>
      <c r="M11" s="65">
        <v>2</v>
      </c>
      <c r="N11" s="65"/>
      <c r="O11" s="415"/>
      <c r="P11" s="415">
        <v>4</v>
      </c>
      <c r="Q11" s="415">
        <v>5</v>
      </c>
      <c r="R11" s="415">
        <v>5</v>
      </c>
      <c r="S11" s="415">
        <v>0.53</v>
      </c>
      <c r="T11" s="429">
        <f t="shared" si="0"/>
        <v>5</v>
      </c>
      <c r="U11" s="84"/>
      <c r="V11" s="430">
        <f t="shared" si="1"/>
        <v>5</v>
      </c>
      <c r="W11" s="431">
        <f t="shared" si="2"/>
        <v>66.0377358490566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1380</v>
      </c>
      <c r="L14" s="412">
        <v>5</v>
      </c>
      <c r="M14" s="62">
        <v>18</v>
      </c>
      <c r="N14" s="62"/>
      <c r="O14" s="413">
        <v>1</v>
      </c>
      <c r="P14" s="413">
        <v>3</v>
      </c>
      <c r="Q14" s="413">
        <v>3</v>
      </c>
      <c r="R14" s="413">
        <v>4</v>
      </c>
      <c r="S14" s="413">
        <v>0.53</v>
      </c>
      <c r="T14" s="427">
        <f t="shared" si="0"/>
        <v>5</v>
      </c>
      <c r="U14" s="82"/>
      <c r="V14" s="427">
        <f t="shared" si="1"/>
        <v>5</v>
      </c>
      <c r="W14" s="428">
        <f t="shared" si="2"/>
        <v>66.0377358490566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1380</v>
      </c>
      <c r="L15" s="414">
        <v>7</v>
      </c>
      <c r="M15" s="65">
        <v>26</v>
      </c>
      <c r="N15" s="65"/>
      <c r="O15" s="415">
        <v>1</v>
      </c>
      <c r="P15" s="415">
        <v>5</v>
      </c>
      <c r="Q15" s="415">
        <v>13</v>
      </c>
      <c r="R15" s="415">
        <v>13</v>
      </c>
      <c r="S15" s="415">
        <v>1.16</v>
      </c>
      <c r="T15" s="429">
        <f t="shared" si="0"/>
        <v>7</v>
      </c>
      <c r="U15" s="84"/>
      <c r="V15" s="430">
        <f t="shared" si="1"/>
        <v>7</v>
      </c>
      <c r="W15" s="431">
        <f t="shared" si="2"/>
        <v>42.2413793103448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1380</v>
      </c>
      <c r="L16" s="416">
        <v>14</v>
      </c>
      <c r="M16" s="67">
        <v>10</v>
      </c>
      <c r="N16" s="67"/>
      <c r="O16" s="417">
        <v>3</v>
      </c>
      <c r="P16" s="417">
        <v>24</v>
      </c>
      <c r="Q16" s="417">
        <v>46</v>
      </c>
      <c r="R16" s="417">
        <v>59</v>
      </c>
      <c r="S16" s="417">
        <v>4.66</v>
      </c>
      <c r="T16" s="432">
        <f t="shared" si="0"/>
        <v>14</v>
      </c>
      <c r="U16" s="68"/>
      <c r="V16" s="433">
        <f t="shared" si="1"/>
        <v>14</v>
      </c>
      <c r="W16" s="434">
        <f t="shared" si="2"/>
        <v>21.0300429184549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1380</v>
      </c>
      <c r="L17" s="412">
        <v>16</v>
      </c>
      <c r="M17" s="62">
        <v>29</v>
      </c>
      <c r="N17" s="62"/>
      <c r="O17" s="413">
        <v>6</v>
      </c>
      <c r="P17" s="413">
        <v>29</v>
      </c>
      <c r="Q17" s="413">
        <v>55</v>
      </c>
      <c r="R17" s="413">
        <v>76</v>
      </c>
      <c r="S17" s="413">
        <v>6.39</v>
      </c>
      <c r="T17" s="427">
        <f t="shared" si="0"/>
        <v>16</v>
      </c>
      <c r="U17" s="82">
        <v>5</v>
      </c>
      <c r="V17" s="427">
        <f t="shared" si="1"/>
        <v>21</v>
      </c>
      <c r="W17" s="428">
        <f t="shared" si="2"/>
        <v>23.0046948356808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1380</v>
      </c>
      <c r="L18" s="414">
        <v>15</v>
      </c>
      <c r="M18" s="65">
        <v>30</v>
      </c>
      <c r="N18" s="65"/>
      <c r="O18" s="415">
        <v>3</v>
      </c>
      <c r="P18" s="415">
        <v>17</v>
      </c>
      <c r="Q18" s="415">
        <v>29</v>
      </c>
      <c r="R18" s="415">
        <v>44</v>
      </c>
      <c r="S18" s="415">
        <v>3.69</v>
      </c>
      <c r="T18" s="429">
        <f t="shared" si="0"/>
        <v>15</v>
      </c>
      <c r="U18" s="84"/>
      <c r="V18" s="430">
        <f t="shared" si="1"/>
        <v>15</v>
      </c>
      <c r="W18" s="431">
        <f t="shared" si="2"/>
        <v>28.4552845528455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1580</v>
      </c>
      <c r="L19" s="416"/>
      <c r="M19" s="67">
        <v>13</v>
      </c>
      <c r="N19" s="67"/>
      <c r="O19" s="417"/>
      <c r="P19" s="417"/>
      <c r="Q19" s="417"/>
      <c r="R19" s="417"/>
      <c r="S19" s="417"/>
      <c r="T19" s="435">
        <f t="shared" si="0"/>
        <v>0</v>
      </c>
      <c r="U19" s="68"/>
      <c r="V19" s="436">
        <f t="shared" si="1"/>
        <v>0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1580</v>
      </c>
      <c r="L20" s="412"/>
      <c r="M20" s="62">
        <v>15</v>
      </c>
      <c r="N20" s="62"/>
      <c r="O20" s="413"/>
      <c r="P20" s="413"/>
      <c r="Q20" s="413"/>
      <c r="R20" s="413"/>
      <c r="S20" s="413"/>
      <c r="T20" s="437">
        <f t="shared" si="0"/>
        <v>0</v>
      </c>
      <c r="U20" s="82"/>
      <c r="V20" s="438">
        <f t="shared" si="1"/>
        <v>0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1580</v>
      </c>
      <c r="L21" s="418"/>
      <c r="M21" s="78">
        <v>5</v>
      </c>
      <c r="N21" s="78"/>
      <c r="O21" s="419"/>
      <c r="P21" s="419"/>
      <c r="Q21" s="419"/>
      <c r="R21" s="419"/>
      <c r="S21" s="419"/>
      <c r="T21" s="439">
        <f t="shared" si="0"/>
        <v>0</v>
      </c>
      <c r="U21" s="159"/>
      <c r="V21" s="440">
        <f t="shared" si="1"/>
        <v>0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1580</v>
      </c>
      <c r="L22" s="414"/>
      <c r="M22" s="81">
        <v>7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0</v>
      </c>
      <c r="U22" s="160"/>
      <c r="V22" s="443">
        <f t="shared" ref="V22:V52" si="3">T22+U22</f>
        <v>0</v>
      </c>
      <c r="W22" s="431">
        <f t="shared" ref="W22:W52" si="4">IF(S22&gt;0,V22/S22*7,"-")</f>
        <v>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1580</v>
      </c>
      <c r="L23" s="416">
        <v>6</v>
      </c>
      <c r="M23" s="67">
        <v>80</v>
      </c>
      <c r="N23" s="67"/>
      <c r="O23" s="417"/>
      <c r="P23" s="417">
        <v>1</v>
      </c>
      <c r="Q23" s="417">
        <v>5</v>
      </c>
      <c r="R23" s="417">
        <v>10</v>
      </c>
      <c r="S23" s="417">
        <v>0.4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105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1580</v>
      </c>
      <c r="L24" s="412">
        <v>14</v>
      </c>
      <c r="M24" s="62">
        <v>175</v>
      </c>
      <c r="N24" s="62"/>
      <c r="O24" s="413">
        <v>2</v>
      </c>
      <c r="P24" s="413">
        <v>19</v>
      </c>
      <c r="Q24" s="413">
        <v>31</v>
      </c>
      <c r="R24" s="413">
        <v>61</v>
      </c>
      <c r="S24" s="413">
        <v>3.66</v>
      </c>
      <c r="T24" s="427">
        <f t="shared" si="0"/>
        <v>14</v>
      </c>
      <c r="U24" s="82"/>
      <c r="V24" s="427">
        <f t="shared" si="3"/>
        <v>14</v>
      </c>
      <c r="W24" s="428">
        <f t="shared" si="4"/>
        <v>26.775956284153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1580</v>
      </c>
      <c r="L25" s="414">
        <v>14</v>
      </c>
      <c r="M25" s="65"/>
      <c r="N25" s="65"/>
      <c r="O25" s="415">
        <v>3</v>
      </c>
      <c r="P25" s="415">
        <v>17</v>
      </c>
      <c r="Q25" s="415">
        <v>48</v>
      </c>
      <c r="R25" s="415">
        <v>96</v>
      </c>
      <c r="S25" s="415">
        <v>4.81</v>
      </c>
      <c r="T25" s="429">
        <f t="shared" si="0"/>
        <v>14</v>
      </c>
      <c r="U25" s="84"/>
      <c r="V25" s="430">
        <f t="shared" si="3"/>
        <v>14</v>
      </c>
      <c r="W25" s="431">
        <f t="shared" si="4"/>
        <v>20.3742203742204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3</v>
      </c>
      <c r="U26" s="68"/>
      <c r="V26" s="436">
        <f t="shared" si="3"/>
        <v>3</v>
      </c>
      <c r="W26" s="434">
        <f t="shared" si="4"/>
        <v>175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1380</v>
      </c>
      <c r="L27" s="412">
        <v>3</v>
      </c>
      <c r="M27" s="62">
        <v>3</v>
      </c>
      <c r="N27" s="62"/>
      <c r="O27" s="421">
        <v>1</v>
      </c>
      <c r="P27" s="421">
        <v>1</v>
      </c>
      <c r="Q27" s="421">
        <v>2</v>
      </c>
      <c r="R27" s="421">
        <v>3</v>
      </c>
      <c r="S27" s="413">
        <v>0.34</v>
      </c>
      <c r="T27" s="82">
        <f t="shared" si="0"/>
        <v>3</v>
      </c>
      <c r="U27" s="82"/>
      <c r="V27" s="438">
        <f t="shared" si="3"/>
        <v>3</v>
      </c>
      <c r="W27" s="428">
        <f t="shared" si="4"/>
        <v>61.7647058823529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3</v>
      </c>
      <c r="U28" s="83"/>
      <c r="V28" s="440">
        <f t="shared" si="3"/>
        <v>3</v>
      </c>
      <c r="W28" s="441">
        <f t="shared" si="4"/>
        <v>123.529411764706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2</v>
      </c>
      <c r="U29" s="84"/>
      <c r="V29" s="443">
        <f t="shared" si="3"/>
        <v>2</v>
      </c>
      <c r="W29" s="431" t="str">
        <f t="shared" si="4"/>
        <v>-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1380</v>
      </c>
      <c r="L33" s="414">
        <v>5</v>
      </c>
      <c r="M33" s="65">
        <v>12</v>
      </c>
      <c r="N33" s="65"/>
      <c r="O33" s="423"/>
      <c r="P33" s="423">
        <v>2</v>
      </c>
      <c r="Q33" s="423">
        <v>2</v>
      </c>
      <c r="R33" s="423">
        <v>2</v>
      </c>
      <c r="S33" s="415">
        <v>0.24</v>
      </c>
      <c r="T33" s="84">
        <f t="shared" si="0"/>
        <v>5</v>
      </c>
      <c r="U33" s="84"/>
      <c r="V33" s="443">
        <f t="shared" si="3"/>
        <v>5</v>
      </c>
      <c r="W33" s="431">
        <f t="shared" si="4"/>
        <v>145.833333333333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3</v>
      </c>
      <c r="U37" s="84"/>
      <c r="V37" s="443">
        <f t="shared" si="3"/>
        <v>3</v>
      </c>
      <c r="W37" s="431" t="str">
        <f t="shared" si="4"/>
        <v>-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1380</v>
      </c>
      <c r="L38" s="416"/>
      <c r="M38" s="67">
        <v>10</v>
      </c>
      <c r="N38" s="67"/>
      <c r="O38" s="417"/>
      <c r="P38" s="417"/>
      <c r="Q38" s="417"/>
      <c r="R38" s="417"/>
      <c r="S38" s="417"/>
      <c r="T38" s="435">
        <f t="shared" si="0"/>
        <v>0</v>
      </c>
      <c r="U38" s="68"/>
      <c r="V38" s="436">
        <f t="shared" si="3"/>
        <v>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1380</v>
      </c>
      <c r="L39" s="412"/>
      <c r="M39" s="62">
        <v>14</v>
      </c>
      <c r="N39" s="62"/>
      <c r="O39" s="413"/>
      <c r="P39" s="413"/>
      <c r="Q39" s="413"/>
      <c r="R39" s="413"/>
      <c r="S39" s="413"/>
      <c r="T39" s="437">
        <f t="shared" si="0"/>
        <v>0</v>
      </c>
      <c r="U39" s="82"/>
      <c r="V39" s="438">
        <f t="shared" si="3"/>
        <v>0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1380</v>
      </c>
      <c r="L40" s="414"/>
      <c r="M40" s="65">
        <v>3</v>
      </c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0</v>
      </c>
      <c r="U40" s="84"/>
      <c r="V40" s="443">
        <f t="shared" si="3"/>
        <v>0</v>
      </c>
      <c r="W40" s="431">
        <f t="shared" si="4"/>
        <v>0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1280</v>
      </c>
      <c r="L41" s="416">
        <v>3</v>
      </c>
      <c r="M41" s="67">
        <v>6</v>
      </c>
      <c r="N41" s="67"/>
      <c r="O41" s="420"/>
      <c r="P41" s="420"/>
      <c r="Q41" s="420">
        <v>1</v>
      </c>
      <c r="R41" s="420">
        <v>1</v>
      </c>
      <c r="S41" s="417">
        <v>0.05</v>
      </c>
      <c r="T41" s="68">
        <f t="shared" si="0"/>
        <v>3</v>
      </c>
      <c r="U41" s="68"/>
      <c r="V41" s="436">
        <f t="shared" si="3"/>
        <v>3</v>
      </c>
      <c r="W41" s="434">
        <f t="shared" si="4"/>
        <v>420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1280</v>
      </c>
      <c r="L43" s="418">
        <v>3</v>
      </c>
      <c r="M43" s="79">
        <v>4</v>
      </c>
      <c r="N43" s="79"/>
      <c r="O43" s="422"/>
      <c r="P43" s="422"/>
      <c r="Q43" s="422">
        <v>1</v>
      </c>
      <c r="R43" s="422">
        <v>1</v>
      </c>
      <c r="S43" s="419">
        <v>0.05</v>
      </c>
      <c r="T43" s="82">
        <f t="shared" si="0"/>
        <v>3</v>
      </c>
      <c r="U43" s="82"/>
      <c r="V43" s="438">
        <f t="shared" si="3"/>
        <v>3</v>
      </c>
      <c r="W43" s="428">
        <f t="shared" si="4"/>
        <v>420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1280</v>
      </c>
      <c r="L45" s="416">
        <v>7</v>
      </c>
      <c r="M45" s="67">
        <v>5</v>
      </c>
      <c r="N45" s="67"/>
      <c r="O45" s="420">
        <v>1</v>
      </c>
      <c r="P45" s="420">
        <v>1</v>
      </c>
      <c r="Q45" s="420">
        <v>1</v>
      </c>
      <c r="R45" s="420">
        <v>1</v>
      </c>
      <c r="S45" s="417">
        <v>0.27</v>
      </c>
      <c r="T45" s="68">
        <f t="shared" si="0"/>
        <v>7</v>
      </c>
      <c r="U45" s="68"/>
      <c r="V45" s="436">
        <f t="shared" si="3"/>
        <v>7</v>
      </c>
      <c r="W45" s="434">
        <f t="shared" si="4"/>
        <v>181.481481481481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1280</v>
      </c>
      <c r="L46" s="412">
        <v>5</v>
      </c>
      <c r="M46" s="62">
        <v>24</v>
      </c>
      <c r="N46" s="62"/>
      <c r="O46" s="421">
        <v>1</v>
      </c>
      <c r="P46" s="421">
        <v>2</v>
      </c>
      <c r="Q46" s="421">
        <v>2</v>
      </c>
      <c r="R46" s="421">
        <v>2</v>
      </c>
      <c r="S46" s="413">
        <v>0.74</v>
      </c>
      <c r="T46" s="82">
        <f t="shared" si="0"/>
        <v>5</v>
      </c>
      <c r="U46" s="82"/>
      <c r="V46" s="438">
        <f t="shared" si="3"/>
        <v>5</v>
      </c>
      <c r="W46" s="428">
        <f t="shared" si="4"/>
        <v>47.2972972972973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1280</v>
      </c>
      <c r="L47" s="418">
        <v>2</v>
      </c>
      <c r="M47" s="79"/>
      <c r="N47" s="79"/>
      <c r="O47" s="422">
        <v>1</v>
      </c>
      <c r="P47" s="422">
        <v>3</v>
      </c>
      <c r="Q47" s="422">
        <v>4</v>
      </c>
      <c r="R47" s="422">
        <v>5</v>
      </c>
      <c r="S47" s="419">
        <v>0.58</v>
      </c>
      <c r="T47" s="82">
        <f t="shared" si="0"/>
        <v>2</v>
      </c>
      <c r="U47" s="82"/>
      <c r="V47" s="438">
        <f t="shared" si="3"/>
        <v>2</v>
      </c>
      <c r="W47" s="428">
        <f t="shared" si="4"/>
        <v>24.1379310344828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1</v>
      </c>
      <c r="S50" s="413">
        <v>0.02</v>
      </c>
      <c r="T50" s="82">
        <f t="shared" si="0"/>
        <v>2</v>
      </c>
      <c r="U50" s="82"/>
      <c r="V50" s="438">
        <f t="shared" si="3"/>
        <v>2</v>
      </c>
      <c r="W50" s="428">
        <f t="shared" si="4"/>
        <v>700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1380</v>
      </c>
      <c r="L51" s="418">
        <v>4</v>
      </c>
      <c r="M51" s="79">
        <v>8</v>
      </c>
      <c r="N51" s="79"/>
      <c r="O51" s="422">
        <v>1</v>
      </c>
      <c r="P51" s="422">
        <v>3</v>
      </c>
      <c r="Q51" s="422">
        <v>3</v>
      </c>
      <c r="R51" s="422">
        <v>4</v>
      </c>
      <c r="S51" s="419">
        <v>0.53</v>
      </c>
      <c r="T51" s="82">
        <f t="shared" si="0"/>
        <v>4</v>
      </c>
      <c r="U51" s="82"/>
      <c r="V51" s="438">
        <f t="shared" si="3"/>
        <v>4</v>
      </c>
      <c r="W51" s="428">
        <f t="shared" si="4"/>
        <v>52.8301886792453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1380</v>
      </c>
      <c r="L52" s="414">
        <v>2</v>
      </c>
      <c r="M52" s="65"/>
      <c r="N52" s="65"/>
      <c r="O52" s="423">
        <v>2</v>
      </c>
      <c r="P52" s="423">
        <v>4</v>
      </c>
      <c r="Q52" s="423">
        <v>6</v>
      </c>
      <c r="R52" s="423">
        <v>6</v>
      </c>
      <c r="S52" s="415">
        <v>0.88</v>
      </c>
      <c r="T52" s="84">
        <f t="shared" si="0"/>
        <v>2</v>
      </c>
      <c r="U52" s="84"/>
      <c r="V52" s="443">
        <f t="shared" si="3"/>
        <v>2</v>
      </c>
      <c r="W52" s="431">
        <f t="shared" si="4"/>
        <v>15.9090909090909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1380</v>
      </c>
      <c r="L53" s="416"/>
      <c r="M53" s="67">
        <v>6</v>
      </c>
      <c r="N53" s="67"/>
      <c r="O53" s="417"/>
      <c r="P53" s="417"/>
      <c r="Q53" s="417">
        <v>1</v>
      </c>
      <c r="R53" s="417">
        <v>1</v>
      </c>
      <c r="S53" s="417">
        <v>0.05</v>
      </c>
      <c r="T53" s="435">
        <f t="shared" si="0"/>
        <v>0</v>
      </c>
      <c r="U53" s="68"/>
      <c r="V53" s="436">
        <f t="shared" ref="V53:V87" si="5">T53+U53</f>
        <v>0</v>
      </c>
      <c r="W53" s="434">
        <f t="shared" ref="W53:W86" si="6">IF(S53&gt;0,V53/S53*7,"-")</f>
        <v>0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1380</v>
      </c>
      <c r="L54" s="412"/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0</v>
      </c>
      <c r="U54" s="82"/>
      <c r="V54" s="438">
        <f t="shared" si="5"/>
        <v>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1380</v>
      </c>
      <c r="L55" s="418"/>
      <c r="M55" s="79">
        <v>8</v>
      </c>
      <c r="N55" s="79"/>
      <c r="O55" s="419"/>
      <c r="P55" s="419"/>
      <c r="Q55" s="419"/>
      <c r="R55" s="419"/>
      <c r="S55" s="419"/>
      <c r="T55" s="439">
        <f t="shared" si="0"/>
        <v>0</v>
      </c>
      <c r="U55" s="83"/>
      <c r="V55" s="440">
        <f t="shared" si="5"/>
        <v>0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1380</v>
      </c>
      <c r="L56" s="414"/>
      <c r="M56" s="65">
        <v>8</v>
      </c>
      <c r="N56" s="65"/>
      <c r="O56" s="415"/>
      <c r="P56" s="415"/>
      <c r="Q56" s="415">
        <v>1</v>
      </c>
      <c r="R56" s="415">
        <v>3</v>
      </c>
      <c r="S56" s="415">
        <v>0.08</v>
      </c>
      <c r="T56" s="442">
        <f t="shared" si="0"/>
        <v>0</v>
      </c>
      <c r="U56" s="84"/>
      <c r="V56" s="443">
        <f t="shared" ref="V56" si="7">T56+U56</f>
        <v>0</v>
      </c>
      <c r="W56" s="431">
        <f t="shared" ref="W56" si="8">IF(S56&gt;0,V56/S56*7,"-")</f>
        <v>0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1380</v>
      </c>
      <c r="L57" s="416"/>
      <c r="M57" s="67">
        <v>14</v>
      </c>
      <c r="N57" s="67"/>
      <c r="O57" s="417"/>
      <c r="P57" s="417"/>
      <c r="Q57" s="417"/>
      <c r="R57" s="417"/>
      <c r="S57" s="417"/>
      <c r="T57" s="435">
        <f t="shared" si="0"/>
        <v>0</v>
      </c>
      <c r="U57" s="68"/>
      <c r="V57" s="436">
        <f t="shared" si="5"/>
        <v>0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1380</v>
      </c>
      <c r="L58" s="412"/>
      <c r="M58" s="62">
        <v>15</v>
      </c>
      <c r="N58" s="62"/>
      <c r="O58" s="413"/>
      <c r="P58" s="413"/>
      <c r="Q58" s="413"/>
      <c r="R58" s="413"/>
      <c r="S58" s="413"/>
      <c r="T58" s="437">
        <f t="shared" si="0"/>
        <v>0</v>
      </c>
      <c r="U58" s="82"/>
      <c r="V58" s="438">
        <f t="shared" si="5"/>
        <v>0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1380</v>
      </c>
      <c r="L59" s="418"/>
      <c r="M59" s="79">
        <v>20</v>
      </c>
      <c r="N59" s="79"/>
      <c r="O59" s="419"/>
      <c r="P59" s="419"/>
      <c r="Q59" s="419"/>
      <c r="R59" s="419"/>
      <c r="S59" s="419"/>
      <c r="T59" s="439">
        <f t="shared" si="0"/>
        <v>0</v>
      </c>
      <c r="U59" s="83"/>
      <c r="V59" s="440">
        <f t="shared" si="5"/>
        <v>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1380</v>
      </c>
      <c r="L60" s="414"/>
      <c r="M60" s="65">
        <v>12</v>
      </c>
      <c r="N60" s="65"/>
      <c r="O60" s="415"/>
      <c r="P60" s="415"/>
      <c r="Q60" s="415">
        <v>1</v>
      </c>
      <c r="R60" s="415">
        <v>2</v>
      </c>
      <c r="S60" s="415">
        <v>0.07</v>
      </c>
      <c r="T60" s="442">
        <f t="shared" si="0"/>
        <v>0</v>
      </c>
      <c r="U60" s="84"/>
      <c r="V60" s="443">
        <f t="shared" ref="V60" si="9">T60+U60</f>
        <v>0</v>
      </c>
      <c r="W60" s="431">
        <f t="shared" ref="W60" si="10">IF(S60&gt;0,V60/S60*7,"-")</f>
        <v>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1280</v>
      </c>
      <c r="L61" s="424"/>
      <c r="M61" s="86">
        <v>61</v>
      </c>
      <c r="N61" s="86"/>
      <c r="O61" s="426"/>
      <c r="P61" s="426"/>
      <c r="Q61" s="426"/>
      <c r="R61" s="426"/>
      <c r="S61" s="426"/>
      <c r="T61" s="446">
        <f t="shared" si="0"/>
        <v>0</v>
      </c>
      <c r="U61" s="87"/>
      <c r="V61" s="447">
        <f t="shared" si="5"/>
        <v>0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1280</v>
      </c>
      <c r="L62" s="412"/>
      <c r="M62" s="62">
        <v>52</v>
      </c>
      <c r="N62" s="62"/>
      <c r="O62" s="413"/>
      <c r="P62" s="413"/>
      <c r="Q62" s="413">
        <v>2</v>
      </c>
      <c r="R62" s="413">
        <v>2</v>
      </c>
      <c r="S62" s="413">
        <v>0.1</v>
      </c>
      <c r="T62" s="427">
        <f t="shared" si="0"/>
        <v>0</v>
      </c>
      <c r="U62" s="82"/>
      <c r="V62" s="427">
        <f t="shared" si="5"/>
        <v>0</v>
      </c>
      <c r="W62" s="428">
        <f t="shared" si="6"/>
        <v>0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1280</v>
      </c>
      <c r="L63" s="414"/>
      <c r="M63" s="65">
        <v>40</v>
      </c>
      <c r="N63" s="65"/>
      <c r="O63" s="415"/>
      <c r="P63" s="415"/>
      <c r="Q63" s="415">
        <v>3</v>
      </c>
      <c r="R63" s="415">
        <v>3</v>
      </c>
      <c r="S63" s="415">
        <v>0.15</v>
      </c>
      <c r="T63" s="429">
        <f t="shared" si="0"/>
        <v>0</v>
      </c>
      <c r="U63" s="84"/>
      <c r="V63" s="430">
        <f t="shared" si="5"/>
        <v>0</v>
      </c>
      <c r="W63" s="431">
        <f t="shared" si="6"/>
        <v>0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1380</v>
      </c>
      <c r="L64" s="416"/>
      <c r="M64" s="67">
        <v>22</v>
      </c>
      <c r="N64" s="67"/>
      <c r="O64" s="420"/>
      <c r="P64" s="420"/>
      <c r="Q64" s="420">
        <v>1</v>
      </c>
      <c r="R64" s="420">
        <v>1</v>
      </c>
      <c r="S64" s="417">
        <v>0.05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1380</v>
      </c>
      <c r="L65" s="412"/>
      <c r="M65" s="62">
        <v>9</v>
      </c>
      <c r="N65" s="62"/>
      <c r="O65" s="421">
        <v>2</v>
      </c>
      <c r="P65" s="421">
        <v>3</v>
      </c>
      <c r="Q65" s="421">
        <v>5</v>
      </c>
      <c r="R65" s="421">
        <v>5</v>
      </c>
      <c r="S65" s="413">
        <v>0.76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1380</v>
      </c>
      <c r="L68" s="412">
        <v>2</v>
      </c>
      <c r="M68" s="62">
        <v>29</v>
      </c>
      <c r="N68" s="62"/>
      <c r="O68" s="421"/>
      <c r="P68" s="421">
        <v>2</v>
      </c>
      <c r="Q68" s="421">
        <v>4</v>
      </c>
      <c r="R68" s="421">
        <v>4</v>
      </c>
      <c r="S68" s="413">
        <v>0.34</v>
      </c>
      <c r="T68" s="62">
        <f t="shared" ref="T68:T131" si="11">IF($A$1="补货",L68+M68+N68,L68)</f>
        <v>2</v>
      </c>
      <c r="U68" s="82"/>
      <c r="V68" s="62">
        <f t="shared" si="5"/>
        <v>2</v>
      </c>
      <c r="W68" s="428">
        <f t="shared" si="6"/>
        <v>41.1764705882353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4</v>
      </c>
      <c r="U69" s="84"/>
      <c r="V69" s="65">
        <f t="shared" si="5"/>
        <v>4</v>
      </c>
      <c r="W69" s="431">
        <f t="shared" si="6"/>
        <v>68.2926829268293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1680</v>
      </c>
      <c r="L70" s="416">
        <v>12</v>
      </c>
      <c r="M70" s="67">
        <v>20</v>
      </c>
      <c r="N70" s="67"/>
      <c r="O70" s="417"/>
      <c r="P70" s="417"/>
      <c r="Q70" s="417">
        <v>1</v>
      </c>
      <c r="R70" s="417">
        <v>1</v>
      </c>
      <c r="S70" s="417">
        <v>0.05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1680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408.333333333333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1680</v>
      </c>
      <c r="L72" s="412">
        <v>3</v>
      </c>
      <c r="M72" s="62">
        <v>16</v>
      </c>
      <c r="N72" s="62"/>
      <c r="O72" s="413">
        <v>1</v>
      </c>
      <c r="P72" s="413">
        <v>3</v>
      </c>
      <c r="Q72" s="413">
        <v>4</v>
      </c>
      <c r="R72" s="413">
        <v>6</v>
      </c>
      <c r="S72" s="413">
        <v>0.59</v>
      </c>
      <c r="T72" s="427">
        <f t="shared" si="11"/>
        <v>3</v>
      </c>
      <c r="U72" s="82"/>
      <c r="V72" s="427">
        <f t="shared" si="5"/>
        <v>3</v>
      </c>
      <c r="W72" s="428">
        <f t="shared" si="6"/>
        <v>35.5932203389831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1680</v>
      </c>
      <c r="L73" s="412">
        <v>9</v>
      </c>
      <c r="M73" s="62">
        <v>6</v>
      </c>
      <c r="N73" s="62"/>
      <c r="O73" s="413"/>
      <c r="P73" s="413">
        <v>4</v>
      </c>
      <c r="Q73" s="413">
        <v>8</v>
      </c>
      <c r="R73" s="413">
        <v>11</v>
      </c>
      <c r="S73" s="413">
        <v>0.73</v>
      </c>
      <c r="T73" s="427">
        <f t="shared" si="11"/>
        <v>9</v>
      </c>
      <c r="U73" s="82"/>
      <c r="V73" s="427">
        <f t="shared" si="5"/>
        <v>9</v>
      </c>
      <c r="W73" s="428">
        <f t="shared" si="6"/>
        <v>86.3013698630137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1680</v>
      </c>
      <c r="L74" s="414">
        <v>7</v>
      </c>
      <c r="M74" s="65">
        <v>7</v>
      </c>
      <c r="N74" s="65"/>
      <c r="O74" s="415">
        <v>1</v>
      </c>
      <c r="P74" s="415">
        <v>4</v>
      </c>
      <c r="Q74" s="415">
        <v>16</v>
      </c>
      <c r="R74" s="415">
        <v>18</v>
      </c>
      <c r="S74" s="415">
        <v>1.27</v>
      </c>
      <c r="T74" s="429">
        <f t="shared" si="11"/>
        <v>7</v>
      </c>
      <c r="U74" s="84"/>
      <c r="V74" s="430">
        <f t="shared" si="5"/>
        <v>7</v>
      </c>
      <c r="W74" s="431">
        <f t="shared" si="6"/>
        <v>38.5826771653543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1280</v>
      </c>
      <c r="L77" s="418">
        <v>2</v>
      </c>
      <c r="M77" s="79">
        <v>6</v>
      </c>
      <c r="N77" s="79"/>
      <c r="O77" s="450"/>
      <c r="P77" s="450">
        <v>1</v>
      </c>
      <c r="Q77" s="450">
        <v>1</v>
      </c>
      <c r="R77" s="450">
        <v>1</v>
      </c>
      <c r="S77" s="458">
        <v>0.12</v>
      </c>
      <c r="T77" s="82">
        <f t="shared" si="11"/>
        <v>2</v>
      </c>
      <c r="U77" s="82"/>
      <c r="V77" s="438">
        <f t="shared" si="5"/>
        <v>2</v>
      </c>
      <c r="W77" s="428">
        <f t="shared" si="6"/>
        <v>116.666666666667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1280</v>
      </c>
      <c r="L81" s="418">
        <v>3</v>
      </c>
      <c r="M81" s="455">
        <v>10</v>
      </c>
      <c r="N81" s="455"/>
      <c r="O81" s="450"/>
      <c r="P81" s="450">
        <v>1</v>
      </c>
      <c r="Q81" s="450">
        <v>1</v>
      </c>
      <c r="R81" s="450">
        <v>1</v>
      </c>
      <c r="S81" s="458">
        <v>0.12</v>
      </c>
      <c r="T81" s="82">
        <f t="shared" si="11"/>
        <v>3</v>
      </c>
      <c r="U81" s="82"/>
      <c r="V81" s="438">
        <f t="shared" si="5"/>
        <v>3</v>
      </c>
      <c r="W81" s="428">
        <f t="shared" si="6"/>
        <v>175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1380</v>
      </c>
      <c r="L83" s="416">
        <v>3</v>
      </c>
      <c r="M83" s="67">
        <v>11</v>
      </c>
      <c r="N83" s="67"/>
      <c r="O83" s="456"/>
      <c r="P83" s="456">
        <v>1</v>
      </c>
      <c r="Q83" s="456">
        <v>2</v>
      </c>
      <c r="R83" s="456">
        <v>3</v>
      </c>
      <c r="S83" s="456">
        <v>0.19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110.526315789474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1380</v>
      </c>
      <c r="L84" s="412">
        <v>2</v>
      </c>
      <c r="M84" s="62">
        <v>10</v>
      </c>
      <c r="N84" s="62"/>
      <c r="O84" s="457">
        <v>1</v>
      </c>
      <c r="P84" s="457">
        <v>2</v>
      </c>
      <c r="Q84" s="457">
        <v>3</v>
      </c>
      <c r="R84" s="457">
        <v>7</v>
      </c>
      <c r="S84" s="457">
        <v>0.5</v>
      </c>
      <c r="T84" s="437">
        <f t="shared" si="11"/>
        <v>2</v>
      </c>
      <c r="U84" s="82"/>
      <c r="V84" s="438">
        <f t="shared" si="5"/>
        <v>2</v>
      </c>
      <c r="W84" s="428">
        <f t="shared" si="6"/>
        <v>28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1380</v>
      </c>
      <c r="L85" s="418"/>
      <c r="M85" s="455"/>
      <c r="N85" s="455"/>
      <c r="O85" s="458"/>
      <c r="P85" s="458"/>
      <c r="Q85" s="458">
        <v>7</v>
      </c>
      <c r="R85" s="458">
        <v>15</v>
      </c>
      <c r="S85" s="458">
        <v>0.48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1380</v>
      </c>
      <c r="L86" s="414"/>
      <c r="M86" s="459"/>
      <c r="N86" s="459"/>
      <c r="O86" s="460"/>
      <c r="P86" s="460"/>
      <c r="Q86" s="460">
        <v>15</v>
      </c>
      <c r="R86" s="460">
        <v>25</v>
      </c>
      <c r="S86" s="460">
        <v>0.91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1480</v>
      </c>
      <c r="L87" s="416"/>
      <c r="M87" s="67"/>
      <c r="N87" s="67"/>
      <c r="O87" s="456"/>
      <c r="P87" s="456">
        <v>8</v>
      </c>
      <c r="Q87" s="456">
        <v>18</v>
      </c>
      <c r="R87" s="456">
        <v>23</v>
      </c>
      <c r="S87" s="456">
        <v>1.55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1480</v>
      </c>
      <c r="L88" s="412">
        <v>9</v>
      </c>
      <c r="M88" s="62">
        <v>90</v>
      </c>
      <c r="N88" s="62"/>
      <c r="O88" s="457">
        <v>3</v>
      </c>
      <c r="P88" s="457">
        <v>8</v>
      </c>
      <c r="Q88" s="457">
        <v>29</v>
      </c>
      <c r="R88" s="457">
        <v>49</v>
      </c>
      <c r="S88" s="457">
        <v>2.79</v>
      </c>
      <c r="T88" s="427">
        <f t="shared" si="11"/>
        <v>9</v>
      </c>
      <c r="U88" s="82"/>
      <c r="V88" s="427">
        <f t="shared" ref="V88:V95" si="13">T88+U88</f>
        <v>9</v>
      </c>
      <c r="W88" s="428">
        <f t="shared" si="12"/>
        <v>22.5806451612903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1480</v>
      </c>
      <c r="L89" s="414">
        <v>8</v>
      </c>
      <c r="M89" s="65">
        <v>122</v>
      </c>
      <c r="N89" s="65"/>
      <c r="O89" s="460">
        <v>1</v>
      </c>
      <c r="P89" s="460">
        <v>5</v>
      </c>
      <c r="Q89" s="460">
        <v>15</v>
      </c>
      <c r="R89" s="460">
        <v>36</v>
      </c>
      <c r="S89" s="460">
        <v>1.59</v>
      </c>
      <c r="T89" s="429">
        <f t="shared" si="11"/>
        <v>8</v>
      </c>
      <c r="U89" s="84"/>
      <c r="V89" s="430">
        <f t="shared" si="13"/>
        <v>8</v>
      </c>
      <c r="W89" s="431">
        <f t="shared" si="12"/>
        <v>35.2201257861635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1380</v>
      </c>
      <c r="L94" s="412"/>
      <c r="M94" s="62">
        <v>3</v>
      </c>
      <c r="N94" s="62"/>
      <c r="O94" s="421"/>
      <c r="P94" s="421">
        <v>1</v>
      </c>
      <c r="Q94" s="421">
        <v>1</v>
      </c>
      <c r="R94" s="421">
        <v>1</v>
      </c>
      <c r="S94" s="413">
        <v>0.12</v>
      </c>
      <c r="T94" s="62">
        <f t="shared" si="11"/>
        <v>0</v>
      </c>
      <c r="U94" s="82"/>
      <c r="V94" s="62">
        <f t="shared" si="13"/>
        <v>0</v>
      </c>
      <c r="W94" s="428">
        <f t="shared" si="12"/>
        <v>0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1380</v>
      </c>
      <c r="L96" s="414"/>
      <c r="M96" s="65">
        <v>15</v>
      </c>
      <c r="N96" s="65"/>
      <c r="O96" s="423"/>
      <c r="P96" s="423">
        <v>4</v>
      </c>
      <c r="Q96" s="423">
        <v>8</v>
      </c>
      <c r="R96" s="423">
        <v>9</v>
      </c>
      <c r="S96" s="415">
        <v>0.7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1380</v>
      </c>
      <c r="L106" s="416"/>
      <c r="M106" s="67">
        <v>19</v>
      </c>
      <c r="N106" s="67"/>
      <c r="O106" s="417"/>
      <c r="P106" s="417"/>
      <c r="Q106" s="417"/>
      <c r="R106" s="417"/>
      <c r="S106" s="417"/>
      <c r="T106" s="432">
        <f t="shared" si="11"/>
        <v>0</v>
      </c>
      <c r="U106" s="68"/>
      <c r="V106" s="433">
        <f t="shared" si="14"/>
        <v>0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1380</v>
      </c>
      <c r="L107" s="412"/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0</v>
      </c>
      <c r="U107" s="82"/>
      <c r="V107" s="427">
        <f t="shared" si="14"/>
        <v>0</v>
      </c>
      <c r="W107" s="428">
        <f t="shared" si="15"/>
        <v>0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/>
      <c r="R108" s="415">
        <v>1</v>
      </c>
      <c r="S108" s="415">
        <v>0.02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1380</v>
      </c>
      <c r="L113" s="412"/>
      <c r="M113" s="62">
        <v>8</v>
      </c>
      <c r="N113" s="62"/>
      <c r="O113" s="421"/>
      <c r="P113" s="421"/>
      <c r="Q113" s="421">
        <v>4</v>
      </c>
      <c r="R113" s="421">
        <v>5</v>
      </c>
      <c r="S113" s="413">
        <v>0.22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1380</v>
      </c>
      <c r="L114" s="414"/>
      <c r="M114" s="65">
        <v>2</v>
      </c>
      <c r="N114" s="65"/>
      <c r="O114" s="423">
        <v>1</v>
      </c>
      <c r="P114" s="423">
        <v>1</v>
      </c>
      <c r="Q114" s="423">
        <v>1</v>
      </c>
      <c r="R114" s="423">
        <v>2</v>
      </c>
      <c r="S114" s="415">
        <v>0.29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1</v>
      </c>
      <c r="S115" s="417">
        <v>0.05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1380</v>
      </c>
      <c r="L117" s="414"/>
      <c r="M117" s="65">
        <v>12</v>
      </c>
      <c r="N117" s="65"/>
      <c r="O117" s="423"/>
      <c r="P117" s="423"/>
      <c r="Q117" s="423">
        <v>2</v>
      </c>
      <c r="R117" s="423">
        <v>3</v>
      </c>
      <c r="S117" s="415">
        <v>0.12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3</v>
      </c>
      <c r="U132" s="68"/>
      <c r="V132" s="433">
        <f t="shared" ref="V132:V139" si="17">T132+U132</f>
        <v>3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1280</v>
      </c>
      <c r="L133" s="412">
        <v>2</v>
      </c>
      <c r="M133" s="62">
        <v>18</v>
      </c>
      <c r="N133" s="62"/>
      <c r="O133" s="413">
        <v>1</v>
      </c>
      <c r="P133" s="413">
        <v>1</v>
      </c>
      <c r="Q133" s="413">
        <v>1</v>
      </c>
      <c r="R133" s="413">
        <v>2</v>
      </c>
      <c r="S133" s="413">
        <v>0.29</v>
      </c>
      <c r="T133" s="427">
        <f t="shared" si="16"/>
        <v>2</v>
      </c>
      <c r="U133" s="82"/>
      <c r="V133" s="427">
        <f t="shared" si="17"/>
        <v>2</v>
      </c>
      <c r="W133" s="428">
        <f t="shared" si="18"/>
        <v>48.2758620689655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1280</v>
      </c>
      <c r="L134" s="412">
        <v>3</v>
      </c>
      <c r="M134" s="62">
        <v>12</v>
      </c>
      <c r="N134" s="62"/>
      <c r="O134" s="413">
        <v>1</v>
      </c>
      <c r="P134" s="413">
        <v>2</v>
      </c>
      <c r="Q134" s="413">
        <v>3</v>
      </c>
      <c r="R134" s="413">
        <v>3</v>
      </c>
      <c r="S134" s="413">
        <v>0.44</v>
      </c>
      <c r="T134" s="427">
        <f t="shared" si="16"/>
        <v>3</v>
      </c>
      <c r="U134" s="82"/>
      <c r="V134" s="427">
        <f t="shared" si="17"/>
        <v>3</v>
      </c>
      <c r="W134" s="428">
        <f t="shared" si="18"/>
        <v>47.7272727272727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3</v>
      </c>
      <c r="U135" s="84"/>
      <c r="V135" s="430">
        <f t="shared" si="17"/>
        <v>3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420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1380</v>
      </c>
      <c r="L143" s="414">
        <v>2</v>
      </c>
      <c r="M143" s="65">
        <v>5</v>
      </c>
      <c r="N143" s="65"/>
      <c r="O143" s="415">
        <v>1</v>
      </c>
      <c r="P143" s="415">
        <v>2</v>
      </c>
      <c r="Q143" s="415">
        <v>2</v>
      </c>
      <c r="R143" s="415">
        <v>2</v>
      </c>
      <c r="S143" s="415">
        <v>0.39</v>
      </c>
      <c r="T143" s="429">
        <f t="shared" si="16"/>
        <v>2</v>
      </c>
      <c r="U143" s="84"/>
      <c r="V143" s="430">
        <f t="shared" si="19"/>
        <v>2</v>
      </c>
      <c r="W143" s="431">
        <f t="shared" si="20"/>
        <v>35.8974358974359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420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1380</v>
      </c>
      <c r="L145" s="412">
        <v>1</v>
      </c>
      <c r="M145" s="62">
        <v>3</v>
      </c>
      <c r="N145" s="62"/>
      <c r="O145" s="413">
        <v>1</v>
      </c>
      <c r="P145" s="413">
        <v>4</v>
      </c>
      <c r="Q145" s="413">
        <v>4</v>
      </c>
      <c r="R145" s="413">
        <v>4</v>
      </c>
      <c r="S145" s="413">
        <v>0.63</v>
      </c>
      <c r="T145" s="427">
        <f t="shared" si="16"/>
        <v>1</v>
      </c>
      <c r="U145" s="82">
        <v>2</v>
      </c>
      <c r="V145" s="427">
        <f t="shared" si="19"/>
        <v>3</v>
      </c>
      <c r="W145" s="428">
        <f t="shared" si="20"/>
        <v>33.3333333333333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100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1380</v>
      </c>
      <c r="L147" s="414">
        <v>2</v>
      </c>
      <c r="M147" s="65">
        <v>9</v>
      </c>
      <c r="N147" s="65"/>
      <c r="O147" s="415"/>
      <c r="P147" s="415"/>
      <c r="Q147" s="415">
        <v>1</v>
      </c>
      <c r="R147" s="415">
        <v>1</v>
      </c>
      <c r="S147" s="415">
        <v>0.05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280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1380</v>
      </c>
      <c r="L155" s="414">
        <v>3</v>
      </c>
      <c r="M155" s="65">
        <v>6</v>
      </c>
      <c r="N155" s="65"/>
      <c r="O155" s="415"/>
      <c r="P155" s="415">
        <v>2</v>
      </c>
      <c r="Q155" s="415">
        <v>2</v>
      </c>
      <c r="R155" s="415">
        <v>3</v>
      </c>
      <c r="S155" s="415">
        <v>0.26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80.7692307692308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/>
      <c r="S157" s="413"/>
      <c r="T157" s="427">
        <f t="shared" si="16"/>
        <v>3</v>
      </c>
      <c r="U157" s="82"/>
      <c r="V157" s="427">
        <f t="shared" si="19"/>
        <v>3</v>
      </c>
      <c r="W157" s="428" t="str">
        <f t="shared" si="20"/>
        <v>-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1380</v>
      </c>
      <c r="L161" s="412">
        <v>2</v>
      </c>
      <c r="M161" s="62">
        <v>11</v>
      </c>
      <c r="N161" s="62"/>
      <c r="O161" s="413">
        <v>1</v>
      </c>
      <c r="P161" s="413">
        <v>1</v>
      </c>
      <c r="Q161" s="413">
        <v>1</v>
      </c>
      <c r="R161" s="413">
        <v>1</v>
      </c>
      <c r="S161" s="413">
        <v>0.27</v>
      </c>
      <c r="T161" s="427">
        <f t="shared" si="16"/>
        <v>2</v>
      </c>
      <c r="U161" s="82"/>
      <c r="V161" s="427">
        <f t="shared" si="19"/>
        <v>2</v>
      </c>
      <c r="W161" s="428">
        <f t="shared" si="20"/>
        <v>51.8518518518518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</v>
      </c>
      <c r="U165" s="82"/>
      <c r="V165" s="427">
        <f t="shared" si="19"/>
        <v>1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1380</v>
      </c>
      <c r="L166" s="412">
        <v>1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140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1380</v>
      </c>
      <c r="L167" s="414">
        <v>2</v>
      </c>
      <c r="M167" s="65">
        <v>20</v>
      </c>
      <c r="N167" s="65"/>
      <c r="O167" s="415">
        <v>1</v>
      </c>
      <c r="P167" s="415">
        <v>1</v>
      </c>
      <c r="Q167" s="415">
        <v>1</v>
      </c>
      <c r="R167" s="415">
        <v>1</v>
      </c>
      <c r="S167" s="415">
        <v>0.27</v>
      </c>
      <c r="T167" s="429">
        <f t="shared" si="16"/>
        <v>2</v>
      </c>
      <c r="U167" s="84"/>
      <c r="V167" s="430">
        <f t="shared" si="19"/>
        <v>2</v>
      </c>
      <c r="W167" s="431">
        <f t="shared" si="20"/>
        <v>51.8518518518518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1</v>
      </c>
      <c r="R169" s="413">
        <v>2</v>
      </c>
      <c r="S169" s="413">
        <v>0.07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200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1400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1680</v>
      </c>
      <c r="L172" s="412"/>
      <c r="M172" s="62">
        <v>5</v>
      </c>
      <c r="N172" s="62"/>
      <c r="O172" s="413">
        <v>1</v>
      </c>
      <c r="P172" s="413">
        <v>2</v>
      </c>
      <c r="Q172" s="413">
        <v>2</v>
      </c>
      <c r="R172" s="413">
        <v>2</v>
      </c>
      <c r="S172" s="413">
        <v>0.39</v>
      </c>
      <c r="T172" s="427">
        <f t="shared" si="16"/>
        <v>0</v>
      </c>
      <c r="U172" s="82">
        <v>2</v>
      </c>
      <c r="V172" s="427">
        <f t="shared" si="19"/>
        <v>2</v>
      </c>
      <c r="W172" s="428">
        <f t="shared" si="20"/>
        <v>35.8974358974359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280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700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/>
      <c r="M186" s="67">
        <v>30</v>
      </c>
      <c r="N186" s="67"/>
      <c r="O186" s="417"/>
      <c r="P186" s="417"/>
      <c r="Q186" s="417"/>
      <c r="R186" s="417"/>
      <c r="S186" s="417"/>
      <c r="T186" s="432">
        <f t="shared" si="21"/>
        <v>0</v>
      </c>
      <c r="U186" s="68"/>
      <c r="V186" s="433">
        <f t="shared" si="19"/>
        <v>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/>
      <c r="M187" s="62">
        <v>23</v>
      </c>
      <c r="N187" s="62"/>
      <c r="O187" s="413"/>
      <c r="P187" s="413"/>
      <c r="Q187" s="413"/>
      <c r="R187" s="413"/>
      <c r="S187" s="413"/>
      <c r="T187" s="427">
        <f t="shared" si="21"/>
        <v>0</v>
      </c>
      <c r="U187" s="82"/>
      <c r="V187" s="427">
        <f t="shared" si="19"/>
        <v>0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/>
      <c r="M188" s="62">
        <v>18</v>
      </c>
      <c r="N188" s="62"/>
      <c r="O188" s="413"/>
      <c r="P188" s="413"/>
      <c r="Q188" s="413"/>
      <c r="R188" s="413"/>
      <c r="S188" s="413"/>
      <c r="T188" s="427">
        <f t="shared" si="21"/>
        <v>0</v>
      </c>
      <c r="U188" s="82"/>
      <c r="V188" s="427">
        <f t="shared" si="19"/>
        <v>0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/>
      <c r="M189" s="65">
        <v>33</v>
      </c>
      <c r="N189" s="65"/>
      <c r="O189" s="415"/>
      <c r="P189" s="415"/>
      <c r="Q189" s="415"/>
      <c r="R189" s="415"/>
      <c r="S189" s="415"/>
      <c r="T189" s="429">
        <f t="shared" si="21"/>
        <v>0</v>
      </c>
      <c r="U189" s="84"/>
      <c r="V189" s="430">
        <f t="shared" si="19"/>
        <v>0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4</v>
      </c>
      <c r="M190" s="275">
        <v>10</v>
      </c>
      <c r="N190" s="275"/>
      <c r="O190" s="470">
        <v>2</v>
      </c>
      <c r="P190" s="470">
        <v>6</v>
      </c>
      <c r="Q190" s="470">
        <v>8</v>
      </c>
      <c r="R190" s="470">
        <v>9</v>
      </c>
      <c r="S190" s="471">
        <v>1.14</v>
      </c>
      <c r="T190" s="472">
        <f t="shared" si="21"/>
        <v>4</v>
      </c>
      <c r="U190" s="472"/>
      <c r="V190" s="474">
        <f t="shared" si="19"/>
        <v>4</v>
      </c>
      <c r="W190" s="473">
        <f t="shared" si="20"/>
        <v>24.5614035087719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4</v>
      </c>
      <c r="U191" s="472"/>
      <c r="V191" s="474">
        <f t="shared" si="19"/>
        <v>4</v>
      </c>
      <c r="W191" s="473">
        <f t="shared" si="20"/>
        <v>233.333333333333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3</v>
      </c>
      <c r="U192" s="472"/>
      <c r="V192" s="474">
        <f t="shared" si="19"/>
        <v>3</v>
      </c>
      <c r="W192" s="473">
        <f t="shared" si="20"/>
        <v>175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3</v>
      </c>
      <c r="M7" s="104">
        <f t="shared" si="0"/>
        <v>30.6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2</v>
      </c>
      <c r="M145" s="100">
        <f t="shared" si="9"/>
        <v>25.4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2</v>
      </c>
      <c r="M172" s="100">
        <f t="shared" si="9"/>
        <v>35.4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12</v>
      </c>
      <c r="M193" s="283">
        <f>SUM(M4:M192)</f>
        <v>144.9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40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/>
      <c r="O16" s="323">
        <v>2</v>
      </c>
      <c r="P16" s="323">
        <v>2</v>
      </c>
      <c r="Q16" s="335">
        <v>0.1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1890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5</v>
      </c>
      <c r="Q18" s="43">
        <v>0.29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265.51724137931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22</v>
      </c>
      <c r="K21" s="33"/>
      <c r="L21" s="33"/>
      <c r="M21" s="33">
        <v>2</v>
      </c>
      <c r="N21" s="33">
        <v>3</v>
      </c>
      <c r="O21" s="33">
        <v>4</v>
      </c>
      <c r="P21" s="33">
        <v>6</v>
      </c>
      <c r="Q21" s="43">
        <v>0.74</v>
      </c>
      <c r="R21" s="44">
        <f t="shared" si="0"/>
        <v>22</v>
      </c>
      <c r="S21" s="45"/>
      <c r="T21" s="45">
        <f t="shared" si="1"/>
        <v>22</v>
      </c>
      <c r="U21" s="33">
        <f t="shared" si="2"/>
        <v>208.108108108108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673.076923076923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/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38</v>
      </c>
      <c r="K59" s="326"/>
      <c r="L59" s="326"/>
      <c r="M59" s="326"/>
      <c r="N59" s="326">
        <v>5</v>
      </c>
      <c r="O59" s="326">
        <v>7</v>
      </c>
      <c r="P59" s="326">
        <v>9</v>
      </c>
      <c r="Q59" s="339">
        <v>0.74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359.459459459459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13300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4</v>
      </c>
      <c r="Q64" s="43">
        <v>0.13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2046.15384615385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>
        <v>1</v>
      </c>
      <c r="O65" s="39">
        <v>3</v>
      </c>
      <c r="P65" s="39">
        <v>6</v>
      </c>
      <c r="Q65" s="48">
        <v>0.27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596.296296296296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1</v>
      </c>
      <c r="P68" s="33">
        <v>3</v>
      </c>
      <c r="Q68" s="43">
        <v>0.08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3412.5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114</v>
      </c>
      <c r="K69" s="33"/>
      <c r="L69" s="33"/>
      <c r="M69" s="33"/>
      <c r="N69" s="33">
        <v>6</v>
      </c>
      <c r="O69" s="33">
        <v>8</v>
      </c>
      <c r="P69" s="33">
        <v>10</v>
      </c>
      <c r="Q69" s="43">
        <v>0.86</v>
      </c>
      <c r="R69" s="44">
        <f t="shared" si="8"/>
        <v>114</v>
      </c>
      <c r="S69" s="45"/>
      <c r="T69" s="45">
        <f t="shared" si="6"/>
        <v>114</v>
      </c>
      <c r="U69" s="33">
        <f t="shared" si="7"/>
        <v>927.906976744186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69</v>
      </c>
      <c r="K70" s="33"/>
      <c r="L70" s="33"/>
      <c r="M70" s="33">
        <v>1</v>
      </c>
      <c r="N70" s="33">
        <v>4</v>
      </c>
      <c r="O70" s="33">
        <v>7</v>
      </c>
      <c r="P70" s="33">
        <v>11</v>
      </c>
      <c r="Q70" s="43">
        <v>0.85</v>
      </c>
      <c r="R70" s="44">
        <f t="shared" si="8"/>
        <v>69</v>
      </c>
      <c r="S70" s="45"/>
      <c r="T70" s="45">
        <f t="shared" si="6"/>
        <v>69</v>
      </c>
      <c r="U70" s="33">
        <f t="shared" si="7"/>
        <v>568.235294117647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3</v>
      </c>
      <c r="P81" s="33">
        <v>3</v>
      </c>
      <c r="Q81" s="43">
        <v>0.15</v>
      </c>
      <c r="R81" s="44">
        <f t="shared" si="8"/>
        <v>19</v>
      </c>
      <c r="S81" s="45"/>
      <c r="T81" s="45">
        <f t="shared" si="6"/>
        <v>19</v>
      </c>
      <c r="U81" s="33">
        <f t="shared" si="7"/>
        <v>886.666666666667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/>
      <c r="O90" s="33">
        <v>3</v>
      </c>
      <c r="P90" s="33">
        <v>3</v>
      </c>
      <c r="Q90" s="43">
        <v>0.15</v>
      </c>
      <c r="R90" s="44">
        <f t="shared" si="8"/>
        <v>2</v>
      </c>
      <c r="S90" s="45"/>
      <c r="T90" s="45">
        <f t="shared" si="6"/>
        <v>2</v>
      </c>
      <c r="U90" s="33">
        <f t="shared" si="7"/>
        <v>93.3333333333333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999</v>
      </c>
      <c r="I102" s="324">
        <v>45</v>
      </c>
      <c r="J102" s="325"/>
      <c r="K102" s="326">
        <v>157</v>
      </c>
      <c r="L102" s="326"/>
      <c r="M102" s="326"/>
      <c r="N102" s="326"/>
      <c r="O102" s="326">
        <v>1</v>
      </c>
      <c r="P102" s="326">
        <v>7</v>
      </c>
      <c r="Q102" s="339">
        <v>0.14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10100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 t="str">
        <f t="shared" si="7"/>
        <v>-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1120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 t="str">
        <f t="shared" si="7"/>
        <v>-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 t="str">
        <f t="shared" si="7"/>
        <v>-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92</v>
      </c>
      <c r="K114" s="33">
        <v>144</v>
      </c>
      <c r="L114" s="33"/>
      <c r="M114" s="33"/>
      <c r="N114" s="33">
        <v>4</v>
      </c>
      <c r="O114" s="33">
        <v>4</v>
      </c>
      <c r="P114" s="33">
        <v>4</v>
      </c>
      <c r="Q114" s="43">
        <v>0.48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3441.66666666667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95</v>
      </c>
      <c r="K121" s="320"/>
      <c r="L121" s="320"/>
      <c r="M121" s="320">
        <v>3</v>
      </c>
      <c r="N121" s="320">
        <v>3</v>
      </c>
      <c r="O121" s="320">
        <v>3</v>
      </c>
      <c r="P121" s="320">
        <v>3</v>
      </c>
      <c r="Q121" s="330">
        <v>0.81</v>
      </c>
      <c r="R121" s="331">
        <f t="shared" si="9"/>
        <v>95</v>
      </c>
      <c r="S121" s="332"/>
      <c r="T121" s="332">
        <f t="shared" si="10"/>
        <v>95</v>
      </c>
      <c r="U121" s="320">
        <f t="shared" si="11"/>
        <v>820.987654320988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/>
      <c r="O122" s="33">
        <v>1</v>
      </c>
      <c r="P122" s="33">
        <v>1</v>
      </c>
      <c r="Q122" s="43">
        <v>0.05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13300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10</v>
      </c>
      <c r="K125" s="33">
        <v>50</v>
      </c>
      <c r="L125" s="33"/>
      <c r="M125" s="33"/>
      <c r="N125" s="33">
        <v>3</v>
      </c>
      <c r="O125" s="33">
        <v>6</v>
      </c>
      <c r="P125" s="33">
        <v>10</v>
      </c>
      <c r="Q125" s="43">
        <v>0.58</v>
      </c>
      <c r="R125" s="44">
        <f t="shared" si="9"/>
        <v>60</v>
      </c>
      <c r="S125" s="45"/>
      <c r="T125" s="45">
        <f t="shared" si="10"/>
        <v>60</v>
      </c>
      <c r="U125" s="33">
        <f t="shared" si="11"/>
        <v>724.137931034483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4</v>
      </c>
      <c r="P126" s="33">
        <v>6</v>
      </c>
      <c r="Q126" s="43">
        <v>0.23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2800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2</v>
      </c>
      <c r="P127" s="33">
        <v>4</v>
      </c>
      <c r="Q127" s="43">
        <v>0.2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1715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7</v>
      </c>
      <c r="K130" s="33">
        <v>31</v>
      </c>
      <c r="L130" s="33"/>
      <c r="M130" s="33"/>
      <c r="N130" s="33">
        <v>1</v>
      </c>
      <c r="O130" s="33">
        <v>1</v>
      </c>
      <c r="P130" s="33">
        <v>2</v>
      </c>
      <c r="Q130" s="43">
        <v>0.14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1900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4</v>
      </c>
      <c r="K131" s="33">
        <v>90</v>
      </c>
      <c r="L131" s="33"/>
      <c r="M131" s="33"/>
      <c r="N131" s="33">
        <v>1</v>
      </c>
      <c r="O131" s="33">
        <v>2</v>
      </c>
      <c r="P131" s="33">
        <v>2</v>
      </c>
      <c r="Q131" s="43">
        <v>0.17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3870.58823529412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8</v>
      </c>
      <c r="K132" s="33">
        <v>27</v>
      </c>
      <c r="L132" s="33"/>
      <c r="M132" s="33">
        <v>2</v>
      </c>
      <c r="N132" s="33">
        <v>2</v>
      </c>
      <c r="O132" s="33">
        <v>2</v>
      </c>
      <c r="P132" s="33">
        <v>2</v>
      </c>
      <c r="Q132" s="43">
        <v>0.54</v>
      </c>
      <c r="R132" s="44">
        <f>IF($A$1="补货",IF(V132="FBA",I132,J132)+K132+L132,IF(V132="FBA",I132,J132))</f>
        <v>35</v>
      </c>
      <c r="S132" s="45"/>
      <c r="T132" s="45">
        <f t="shared" si="10"/>
        <v>35</v>
      </c>
      <c r="U132" s="33">
        <f t="shared" si="11"/>
        <v>453.703703703704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3</v>
      </c>
      <c r="Q133" s="43">
        <v>0.12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5016.66666666667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1</v>
      </c>
      <c r="Q136" s="48">
        <v>0.05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8540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/>
      <c r="Q146" s="43"/>
      <c r="R146" s="44">
        <f t="shared" si="12"/>
        <v>18</v>
      </c>
      <c r="S146" s="45"/>
      <c r="T146" s="45">
        <f t="shared" si="10"/>
        <v>18</v>
      </c>
      <c r="U146" s="33" t="str">
        <f t="shared" si="11"/>
        <v>-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899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899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999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999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8</v>
      </c>
      <c r="J153" s="325"/>
      <c r="K153" s="326">
        <v>45</v>
      </c>
      <c r="L153" s="326"/>
      <c r="M153" s="326">
        <v>4</v>
      </c>
      <c r="N153" s="326">
        <v>13</v>
      </c>
      <c r="O153" s="326">
        <v>28</v>
      </c>
      <c r="P153" s="326">
        <v>38</v>
      </c>
      <c r="Q153" s="339">
        <v>3.08</v>
      </c>
      <c r="R153" s="340">
        <f t="shared" si="12"/>
        <v>53</v>
      </c>
      <c r="S153" s="341"/>
      <c r="T153" s="341">
        <f t="shared" si="10"/>
        <v>53</v>
      </c>
      <c r="U153" s="326">
        <f t="shared" si="11"/>
        <v>120.454545454545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16</v>
      </c>
      <c r="K156" s="36">
        <v>69</v>
      </c>
      <c r="L156" s="36"/>
      <c r="M156" s="36">
        <v>1</v>
      </c>
      <c r="N156" s="36">
        <v>1</v>
      </c>
      <c r="O156" s="36">
        <v>1</v>
      </c>
      <c r="P156" s="36">
        <v>1</v>
      </c>
      <c r="Q156" s="327">
        <v>0.27</v>
      </c>
      <c r="R156" s="328">
        <f t="shared" si="12"/>
        <v>85</v>
      </c>
      <c r="S156" s="329"/>
      <c r="T156" s="329">
        <f t="shared" si="10"/>
        <v>85</v>
      </c>
      <c r="U156" s="36">
        <f t="shared" si="11"/>
        <v>2203.7037037037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/>
      <c r="O159" s="39">
        <v>1</v>
      </c>
      <c r="P159" s="39">
        <v>2</v>
      </c>
      <c r="Q159" s="48">
        <v>0.07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10400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1480</v>
      </c>
      <c r="I169" s="318">
        <v>15</v>
      </c>
      <c r="J169" s="319"/>
      <c r="K169" s="320">
        <v>9</v>
      </c>
      <c r="L169" s="320"/>
      <c r="M169" s="320">
        <v>1</v>
      </c>
      <c r="N169" s="320">
        <v>1</v>
      </c>
      <c r="O169" s="320">
        <v>4</v>
      </c>
      <c r="P169" s="320">
        <v>9</v>
      </c>
      <c r="Q169" s="330">
        <v>0.5</v>
      </c>
      <c r="R169" s="331">
        <f>IF($A$1="补货",IF(V169="FBA",I169,J169)+K169+L169,IF(V169="FBA",I169,J169))</f>
        <v>24</v>
      </c>
      <c r="S169" s="332"/>
      <c r="T169" s="332">
        <f t="shared" si="10"/>
        <v>24</v>
      </c>
      <c r="U169" s="320">
        <f t="shared" si="11"/>
        <v>336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1480</v>
      </c>
      <c r="I170" s="31">
        <v>16</v>
      </c>
      <c r="J170" s="32"/>
      <c r="K170" s="33">
        <v>-16</v>
      </c>
      <c r="L170" s="33"/>
      <c r="M170" s="33"/>
      <c r="N170" s="33">
        <v>5</v>
      </c>
      <c r="O170" s="33">
        <v>11</v>
      </c>
      <c r="P170" s="33">
        <v>21</v>
      </c>
      <c r="Q170" s="43">
        <v>1.06</v>
      </c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>
        <f t="shared" si="11"/>
        <v>0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1480</v>
      </c>
      <c r="I171" s="31">
        <v>12</v>
      </c>
      <c r="J171" s="32"/>
      <c r="K171" s="33">
        <v>86</v>
      </c>
      <c r="L171" s="33"/>
      <c r="M171" s="33"/>
      <c r="N171" s="33">
        <v>5</v>
      </c>
      <c r="O171" s="33">
        <v>12</v>
      </c>
      <c r="P171" s="33">
        <v>16</v>
      </c>
      <c r="Q171" s="43">
        <v>1.02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672.549019607843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1480</v>
      </c>
      <c r="I172" s="37">
        <v>15</v>
      </c>
      <c r="J172" s="38"/>
      <c r="K172" s="39">
        <v>163</v>
      </c>
      <c r="L172" s="39"/>
      <c r="M172" s="39">
        <v>2</v>
      </c>
      <c r="N172" s="39">
        <v>13</v>
      </c>
      <c r="O172" s="39">
        <v>22</v>
      </c>
      <c r="P172" s="39">
        <v>30</v>
      </c>
      <c r="Q172" s="48">
        <v>2.45</v>
      </c>
      <c r="R172" s="334">
        <f>IF($A$1="补货",IF(V172="FBA",I172,J172)+K172+L172,IF(V172="FBA",I172,J172))</f>
        <v>178</v>
      </c>
      <c r="S172" s="50"/>
      <c r="T172" s="50">
        <f t="shared" si="10"/>
        <v>178</v>
      </c>
      <c r="U172" s="39">
        <f t="shared" si="11"/>
        <v>508.571428571429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16</v>
      </c>
      <c r="P173" s="320">
        <v>22</v>
      </c>
      <c r="Q173" s="330">
        <v>0.9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7.77777777777778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798</v>
      </c>
      <c r="I174" s="31">
        <v>32</v>
      </c>
      <c r="J174" s="32"/>
      <c r="K174" s="33"/>
      <c r="L174" s="33"/>
      <c r="M174" s="33">
        <v>1</v>
      </c>
      <c r="N174" s="33">
        <v>4</v>
      </c>
      <c r="O174" s="33">
        <v>14</v>
      </c>
      <c r="P174" s="33">
        <v>19</v>
      </c>
      <c r="Q174" s="43">
        <v>1.22</v>
      </c>
      <c r="R174" s="44">
        <f t="shared" si="13"/>
        <v>32</v>
      </c>
      <c r="S174" s="45"/>
      <c r="T174" s="45">
        <f t="shared" si="14"/>
        <v>32</v>
      </c>
      <c r="U174" s="33">
        <f t="shared" si="15"/>
        <v>183.606557377049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798</v>
      </c>
      <c r="I175" s="31">
        <v>57</v>
      </c>
      <c r="J175" s="32"/>
      <c r="K175" s="33">
        <v>65</v>
      </c>
      <c r="L175" s="33"/>
      <c r="M175" s="33">
        <v>9</v>
      </c>
      <c r="N175" s="33">
        <v>35</v>
      </c>
      <c r="O175" s="33">
        <v>61</v>
      </c>
      <c r="P175" s="33">
        <v>86</v>
      </c>
      <c r="Q175" s="43">
        <v>7.62</v>
      </c>
      <c r="R175" s="44">
        <f t="shared" si="13"/>
        <v>122</v>
      </c>
      <c r="S175" s="45"/>
      <c r="T175" s="45">
        <f t="shared" si="14"/>
        <v>122</v>
      </c>
      <c r="U175" s="33">
        <f t="shared" si="15"/>
        <v>112.073490813648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798</v>
      </c>
      <c r="I176" s="31">
        <v>49</v>
      </c>
      <c r="J176" s="32"/>
      <c r="K176" s="33">
        <v>25</v>
      </c>
      <c r="L176" s="33"/>
      <c r="M176" s="33">
        <v>8</v>
      </c>
      <c r="N176" s="33">
        <v>22</v>
      </c>
      <c r="O176" s="33">
        <v>28</v>
      </c>
      <c r="P176" s="33">
        <v>35</v>
      </c>
      <c r="Q176" s="43">
        <v>5.31</v>
      </c>
      <c r="R176" s="44">
        <f t="shared" si="13"/>
        <v>74</v>
      </c>
      <c r="S176" s="45"/>
      <c r="T176" s="45">
        <f t="shared" si="14"/>
        <v>74</v>
      </c>
      <c r="U176" s="33">
        <f t="shared" si="15"/>
        <v>97.5517890772128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798</v>
      </c>
      <c r="I177" s="31">
        <v>8</v>
      </c>
      <c r="J177" s="32"/>
      <c r="K177" s="33"/>
      <c r="L177" s="33"/>
      <c r="M177" s="33"/>
      <c r="N177" s="33">
        <v>8</v>
      </c>
      <c r="O177" s="33">
        <v>15</v>
      </c>
      <c r="P177" s="33">
        <v>20</v>
      </c>
      <c r="Q177" s="43">
        <v>1.4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40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798</v>
      </c>
      <c r="I178" s="34">
        <v>16</v>
      </c>
      <c r="J178" s="35"/>
      <c r="K178" s="36">
        <v>-18</v>
      </c>
      <c r="L178" s="36"/>
      <c r="M178" s="36">
        <v>2</v>
      </c>
      <c r="N178" s="36">
        <v>6</v>
      </c>
      <c r="O178" s="36">
        <v>13</v>
      </c>
      <c r="P178" s="36">
        <v>14</v>
      </c>
      <c r="Q178" s="327">
        <v>1.39</v>
      </c>
      <c r="R178" s="328">
        <f t="shared" si="13"/>
        <v>-2</v>
      </c>
      <c r="S178" s="329"/>
      <c r="T178" s="329">
        <f t="shared" si="14"/>
        <v>-2</v>
      </c>
      <c r="U178" s="36">
        <f t="shared" si="15"/>
        <v>-10.0719424460432</v>
      </c>
      <c r="V178" s="47" t="s">
        <v>1107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/>
      <c r="O179" s="33">
        <v>10</v>
      </c>
      <c r="P179" s="33">
        <v>16</v>
      </c>
      <c r="Q179" s="382">
        <v>0.6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1</v>
      </c>
      <c r="K194" s="36">
        <v>6</v>
      </c>
      <c r="L194" s="36"/>
      <c r="M194" s="36"/>
      <c r="N194" s="36">
        <v>1</v>
      </c>
      <c r="O194" s="36">
        <v>1</v>
      </c>
      <c r="P194" s="36">
        <v>1</v>
      </c>
      <c r="Q194" s="327">
        <v>0.12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408.333333333333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9</v>
      </c>
      <c r="K204" s="36">
        <v>15</v>
      </c>
      <c r="L204" s="36"/>
      <c r="M204" s="36">
        <v>1</v>
      </c>
      <c r="N204" s="36">
        <v>1</v>
      </c>
      <c r="O204" s="36">
        <v>1</v>
      </c>
      <c r="P204" s="36">
        <v>1</v>
      </c>
      <c r="Q204" s="327">
        <v>0.27</v>
      </c>
      <c r="R204" s="44">
        <f t="shared" si="16"/>
        <v>24</v>
      </c>
      <c r="S204" s="45"/>
      <c r="T204" s="45">
        <f t="shared" si="17"/>
        <v>24</v>
      </c>
      <c r="U204" s="33">
        <f t="shared" si="18"/>
        <v>622.222222222222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15</v>
      </c>
      <c r="K222" s="36"/>
      <c r="L222" s="36"/>
      <c r="M222" s="36"/>
      <c r="N222" s="36">
        <v>2</v>
      </c>
      <c r="O222" s="36">
        <v>2</v>
      </c>
      <c r="P222" s="36">
        <v>2</v>
      </c>
      <c r="Q222" s="327">
        <v>0.24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437.5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12</v>
      </c>
      <c r="K224" s="36"/>
      <c r="L224" s="36"/>
      <c r="M224" s="36">
        <v>1</v>
      </c>
      <c r="N224" s="36">
        <v>2</v>
      </c>
      <c r="O224" s="36">
        <v>3</v>
      </c>
      <c r="P224" s="36">
        <v>3</v>
      </c>
      <c r="Q224" s="327">
        <v>0.44</v>
      </c>
      <c r="R224" s="44">
        <f t="shared" si="19"/>
        <v>12</v>
      </c>
      <c r="S224" s="45"/>
      <c r="T224" s="45">
        <f t="shared" si="20"/>
        <v>12</v>
      </c>
      <c r="U224" s="33">
        <f t="shared" si="21"/>
        <v>190.909090909091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25</v>
      </c>
      <c r="K225" s="36"/>
      <c r="L225" s="36"/>
      <c r="M225" s="36"/>
      <c r="N225" s="36">
        <v>2</v>
      </c>
      <c r="O225" s="36">
        <v>2</v>
      </c>
      <c r="P225" s="36">
        <v>2</v>
      </c>
      <c r="Q225" s="327">
        <v>0.24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729.166666666667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9</v>
      </c>
      <c r="K239" s="36">
        <v>15</v>
      </c>
      <c r="L239" s="36"/>
      <c r="M239" s="36">
        <v>1</v>
      </c>
      <c r="N239" s="36">
        <v>1</v>
      </c>
      <c r="O239" s="36">
        <v>4</v>
      </c>
      <c r="P239" s="36">
        <v>5</v>
      </c>
      <c r="Q239" s="327">
        <v>0.44</v>
      </c>
      <c r="R239" s="44">
        <f t="shared" si="19"/>
        <v>24</v>
      </c>
      <c r="S239" s="45"/>
      <c r="T239" s="45">
        <f t="shared" si="20"/>
        <v>24</v>
      </c>
      <c r="U239" s="33">
        <f t="shared" si="21"/>
        <v>381.818181818182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19</v>
      </c>
      <c r="S240" s="45"/>
      <c r="T240" s="45">
        <f t="shared" si="20"/>
        <v>19</v>
      </c>
      <c r="U240" s="33" t="str">
        <f t="shared" si="21"/>
        <v>-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2022-04-27T23:08:27Z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